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1-2022\"/>
    </mc:Choice>
  </mc:AlternateContent>
  <bookViews>
    <workbookView xWindow="0" yWindow="0" windowWidth="14370" windowHeight="4575" firstSheet="1" activeTab="1"/>
  </bookViews>
  <sheets>
    <sheet name="SUMMARY" sheetId="5" state="hidden" r:id="rId1"/>
    <sheet name="REVIEW MATRIX" sheetId="4" r:id="rId2"/>
    <sheet name="SP Review" sheetId="3" state="hidden" r:id="rId3"/>
  </sheets>
  <externalReferences>
    <externalReference r:id="rId4"/>
    <externalReference r:id="rId5"/>
  </externalReferences>
  <definedNames>
    <definedName name="KPI_Type">[1]Datasets!$F$9:$F$11</definedName>
  </definedNames>
  <calcPr calcId="162913"/>
</workbook>
</file>

<file path=xl/calcChain.xml><?xml version="1.0" encoding="utf-8"?>
<calcChain xmlns="http://schemas.openxmlformats.org/spreadsheetml/2006/main">
  <c r="AL6" i="4" l="1"/>
  <c r="AL7" i="4"/>
  <c r="AL8" i="4"/>
  <c r="AL9" i="4"/>
  <c r="AL10" i="4"/>
  <c r="AL11" i="4"/>
  <c r="AL12" i="4"/>
  <c r="AL13" i="4"/>
  <c r="AL14" i="4"/>
  <c r="AL15" i="4"/>
  <c r="AL16" i="4"/>
  <c r="AL17" i="4"/>
  <c r="AL18" i="4"/>
  <c r="AL20" i="4"/>
  <c r="AL21" i="4"/>
  <c r="AL22" i="4"/>
  <c r="AL23" i="4"/>
  <c r="AL19" i="4"/>
  <c r="AK7" i="4" l="1"/>
  <c r="AN7" i="4"/>
  <c r="AO7" i="4"/>
  <c r="AP7" i="4"/>
  <c r="AK8" i="4"/>
  <c r="AO8" i="4"/>
  <c r="AN8" i="4"/>
  <c r="AK9" i="4"/>
  <c r="AN9" i="4"/>
  <c r="AK10" i="4"/>
  <c r="AN10" i="4"/>
  <c r="AO10" i="4"/>
  <c r="AP10" i="4"/>
  <c r="AK11" i="4"/>
  <c r="AN11" i="4"/>
  <c r="AO11" i="4"/>
  <c r="AP11" i="4"/>
  <c r="AK12" i="4"/>
  <c r="AO12" i="4"/>
  <c r="AN12" i="4"/>
  <c r="AK13" i="4"/>
  <c r="AN13" i="4"/>
  <c r="AK14" i="4"/>
  <c r="AN14" i="4"/>
  <c r="AO14" i="4"/>
  <c r="AP14" i="4"/>
  <c r="AK15" i="4"/>
  <c r="AN15" i="4"/>
  <c r="AO15" i="4"/>
  <c r="AP15" i="4"/>
  <c r="AK16" i="4"/>
  <c r="AO16" i="4"/>
  <c r="AN16" i="4"/>
  <c r="AK17" i="4"/>
  <c r="AN17" i="4"/>
  <c r="AK18" i="4"/>
  <c r="AN18" i="4"/>
  <c r="AO18" i="4"/>
  <c r="AP18" i="4"/>
  <c r="AK19" i="4"/>
  <c r="AN19" i="4"/>
  <c r="AO19" i="4"/>
  <c r="AP19" i="4"/>
  <c r="AK20" i="4"/>
  <c r="AO20" i="4"/>
  <c r="AN20" i="4"/>
  <c r="AK21" i="4"/>
  <c r="AN21" i="4"/>
  <c r="AK22" i="4"/>
  <c r="AN22" i="4"/>
  <c r="AO22" i="4"/>
  <c r="AP22" i="4"/>
  <c r="AK23" i="4"/>
  <c r="AN23" i="4"/>
  <c r="AO23" i="4"/>
  <c r="AP23" i="4"/>
  <c r="AK24" i="4"/>
  <c r="AL24" i="4"/>
  <c r="AO24" i="4" s="1"/>
  <c r="AN24" i="4"/>
  <c r="AP6" i="4"/>
  <c r="AK6" i="4"/>
  <c r="AP21" i="4" l="1"/>
  <c r="AP13" i="4"/>
  <c r="AP9" i="4"/>
  <c r="AP24" i="4"/>
  <c r="AO21" i="4"/>
  <c r="AP20" i="4"/>
  <c r="AO17" i="4"/>
  <c r="AP16" i="4"/>
  <c r="AO13" i="4"/>
  <c r="AP12" i="4"/>
  <c r="AO9" i="4"/>
  <c r="AP8" i="4"/>
  <c r="AP17" i="4"/>
  <c r="AN6" i="4"/>
  <c r="AN25" i="4" s="1"/>
  <c r="AO6" i="4"/>
  <c r="AO25" i="4" l="1"/>
  <c r="AS6" i="4"/>
  <c r="AF7" i="4"/>
  <c r="AF8" i="4"/>
  <c r="AF9" i="4"/>
  <c r="AF10" i="4"/>
  <c r="AH10" i="4" s="1"/>
  <c r="AF11" i="4"/>
  <c r="AF12" i="4"/>
  <c r="AF13" i="4"/>
  <c r="AF14" i="4"/>
  <c r="AH14" i="4" s="1"/>
  <c r="AF15" i="4"/>
  <c r="AF16" i="4"/>
  <c r="AF17" i="4"/>
  <c r="AF18" i="4"/>
  <c r="AH18" i="4" s="1"/>
  <c r="AF19" i="4"/>
  <c r="AF20" i="4"/>
  <c r="AF21" i="4"/>
  <c r="AF22" i="4"/>
  <c r="AH22" i="4" s="1"/>
  <c r="AF23" i="4"/>
  <c r="AF24" i="4"/>
  <c r="AF6" i="4"/>
  <c r="Z7" i="4"/>
  <c r="AC7" i="4" s="1"/>
  <c r="Z8" i="4"/>
  <c r="Z9" i="4"/>
  <c r="Z10" i="4"/>
  <c r="AB10" i="4" s="1"/>
  <c r="Z11" i="4"/>
  <c r="AD11" i="4" s="1"/>
  <c r="Z12" i="4"/>
  <c r="Z13" i="4"/>
  <c r="Z14" i="4"/>
  <c r="Z15" i="4"/>
  <c r="AC15" i="4" s="1"/>
  <c r="Z16" i="4"/>
  <c r="Z17" i="4"/>
  <c r="Z18" i="4"/>
  <c r="AB18" i="4" s="1"/>
  <c r="Z19" i="4"/>
  <c r="AD19" i="4" s="1"/>
  <c r="Z20" i="4"/>
  <c r="Z21" i="4"/>
  <c r="Z22" i="4"/>
  <c r="Z23" i="4"/>
  <c r="AC23" i="4" s="1"/>
  <c r="Z24" i="4"/>
  <c r="Z6" i="4"/>
  <c r="T8" i="4"/>
  <c r="T9" i="4"/>
  <c r="W9" i="4" s="1"/>
  <c r="T10" i="4"/>
  <c r="Y10" i="4" s="1"/>
  <c r="T11" i="4"/>
  <c r="S11" i="4" s="1"/>
  <c r="T12" i="4"/>
  <c r="T13" i="4"/>
  <c r="S13" i="4" s="1"/>
  <c r="T14" i="4"/>
  <c r="Y14" i="4" s="1"/>
  <c r="T15" i="4"/>
  <c r="W15" i="4" s="1"/>
  <c r="T16" i="4"/>
  <c r="T17" i="4"/>
  <c r="AQ17" i="4" s="1"/>
  <c r="T18" i="4"/>
  <c r="Y18" i="4" s="1"/>
  <c r="T19" i="4"/>
  <c r="W19" i="4" s="1"/>
  <c r="T20" i="4"/>
  <c r="T21" i="4"/>
  <c r="X21" i="4" s="1"/>
  <c r="T22" i="4"/>
  <c r="Y22" i="4" s="1"/>
  <c r="T23" i="4"/>
  <c r="W23" i="4" s="1"/>
  <c r="T24" i="4"/>
  <c r="T7" i="4"/>
  <c r="AQ7" i="4" s="1"/>
  <c r="T6" i="4"/>
  <c r="S6" i="4" s="1"/>
  <c r="R8" i="4"/>
  <c r="S8" i="4"/>
  <c r="R10" i="4"/>
  <c r="S10" i="4"/>
  <c r="S12" i="4"/>
  <c r="S14" i="4"/>
  <c r="AS7" i="4"/>
  <c r="AQ8" i="4"/>
  <c r="AS8" i="4"/>
  <c r="AR9" i="4"/>
  <c r="AS9" i="4"/>
  <c r="AQ10" i="4"/>
  <c r="AS10" i="4"/>
  <c r="AS11" i="4"/>
  <c r="AQ12" i="4"/>
  <c r="AS12" i="4"/>
  <c r="AQ13" i="4"/>
  <c r="AS13" i="4"/>
  <c r="AQ14" i="4"/>
  <c r="AS14" i="4"/>
  <c r="AS15" i="4"/>
  <c r="AQ16" i="4"/>
  <c r="AS16" i="4"/>
  <c r="AS17" i="4"/>
  <c r="AQ18" i="4"/>
  <c r="AS18" i="4"/>
  <c r="AS19" i="4"/>
  <c r="AQ20" i="4"/>
  <c r="AS20" i="4"/>
  <c r="AS21" i="4"/>
  <c r="AQ22" i="4"/>
  <c r="AS22" i="4"/>
  <c r="AS23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H6" i="4"/>
  <c r="AI6" i="4"/>
  <c r="AH7" i="4"/>
  <c r="AI7" i="4"/>
  <c r="AH8" i="4"/>
  <c r="AI8" i="4"/>
  <c r="AH9" i="4"/>
  <c r="AI9" i="4"/>
  <c r="AH11" i="4"/>
  <c r="AI11" i="4"/>
  <c r="AH12" i="4"/>
  <c r="AI12" i="4"/>
  <c r="AH13" i="4"/>
  <c r="AI13" i="4"/>
  <c r="AH15" i="4"/>
  <c r="AI15" i="4"/>
  <c r="AH16" i="4"/>
  <c r="AI16" i="4"/>
  <c r="AH17" i="4"/>
  <c r="AI17" i="4"/>
  <c r="AH19" i="4"/>
  <c r="AI19" i="4"/>
  <c r="AH20" i="4"/>
  <c r="AI20" i="4"/>
  <c r="AH21" i="4"/>
  <c r="AI21" i="4"/>
  <c r="AH23" i="4"/>
  <c r="AI23" i="4"/>
  <c r="AD6" i="4"/>
  <c r="AD8" i="4"/>
  <c r="AE8" i="4"/>
  <c r="AD9" i="4"/>
  <c r="AD10" i="4"/>
  <c r="AE11" i="4"/>
  <c r="AD12" i="4"/>
  <c r="AE12" i="4"/>
  <c r="AD13" i="4"/>
  <c r="AE15" i="4"/>
  <c r="AD16" i="4"/>
  <c r="AE16" i="4"/>
  <c r="AD17" i="4"/>
  <c r="AE17" i="4"/>
  <c r="AE19" i="4"/>
  <c r="AD20" i="4"/>
  <c r="AE20" i="4"/>
  <c r="AD21" i="4"/>
  <c r="AE23" i="4"/>
  <c r="AD24" i="4"/>
  <c r="AB6" i="4"/>
  <c r="AC6" i="4"/>
  <c r="AB7" i="4"/>
  <c r="AB8" i="4"/>
  <c r="AC8" i="4"/>
  <c r="AB9" i="4"/>
  <c r="AC9" i="4"/>
  <c r="AB12" i="4"/>
  <c r="AC12" i="4"/>
  <c r="AB13" i="4"/>
  <c r="AC13" i="4"/>
  <c r="AB15" i="4"/>
  <c r="AB16" i="4"/>
  <c r="AC16" i="4"/>
  <c r="AB17" i="4"/>
  <c r="AC17" i="4"/>
  <c r="AB20" i="4"/>
  <c r="AC20" i="4"/>
  <c r="AB21" i="4"/>
  <c r="AC21" i="4"/>
  <c r="AB23" i="4"/>
  <c r="X8" i="4"/>
  <c r="Y8" i="4"/>
  <c r="X10" i="4"/>
  <c r="X12" i="4"/>
  <c r="Y12" i="4"/>
  <c r="Y13" i="4"/>
  <c r="X14" i="4"/>
  <c r="X16" i="4"/>
  <c r="Y16" i="4"/>
  <c r="X17" i="4"/>
  <c r="X18" i="4"/>
  <c r="X20" i="4"/>
  <c r="Y20" i="4"/>
  <c r="X22" i="4"/>
  <c r="V7" i="4"/>
  <c r="V8" i="4"/>
  <c r="W8" i="4"/>
  <c r="V9" i="4"/>
  <c r="W10" i="4"/>
  <c r="V11" i="4"/>
  <c r="V12" i="4"/>
  <c r="W12" i="4"/>
  <c r="W14" i="4"/>
  <c r="V15" i="4"/>
  <c r="V16" i="4"/>
  <c r="W16" i="4"/>
  <c r="V17" i="4"/>
  <c r="W18" i="4"/>
  <c r="V19" i="4"/>
  <c r="V20" i="4"/>
  <c r="W20" i="4"/>
  <c r="W22" i="4"/>
  <c r="V23" i="4"/>
  <c r="S15" i="4"/>
  <c r="S16" i="4"/>
  <c r="S17" i="4"/>
  <c r="S19" i="4"/>
  <c r="S20" i="4"/>
  <c r="S23" i="4"/>
  <c r="Q8" i="4"/>
  <c r="Q14" i="4"/>
  <c r="Q16" i="4"/>
  <c r="Q18" i="4"/>
  <c r="N6" i="4"/>
  <c r="P6" i="4" s="1"/>
  <c r="M7" i="4"/>
  <c r="N7" i="4"/>
  <c r="P7" i="4" s="1"/>
  <c r="M8" i="4"/>
  <c r="N8" i="4"/>
  <c r="AR8" i="4" s="1"/>
  <c r="M9" i="4"/>
  <c r="N9" i="4"/>
  <c r="P9" i="4" s="1"/>
  <c r="M10" i="4"/>
  <c r="N10" i="4"/>
  <c r="P10" i="4" s="1"/>
  <c r="N11" i="4"/>
  <c r="R11" i="4" s="1"/>
  <c r="M12" i="4"/>
  <c r="N12" i="4"/>
  <c r="P12" i="4" s="1"/>
  <c r="N13" i="4"/>
  <c r="R13" i="4" s="1"/>
  <c r="M14" i="4"/>
  <c r="N14" i="4"/>
  <c r="R14" i="4" s="1"/>
  <c r="N15" i="4"/>
  <c r="P15" i="4" s="1"/>
  <c r="M16" i="4"/>
  <c r="N16" i="4"/>
  <c r="R16" i="4" s="1"/>
  <c r="N17" i="4"/>
  <c r="P17" i="4" s="1"/>
  <c r="M18" i="4"/>
  <c r="N18" i="4"/>
  <c r="R18" i="4" s="1"/>
  <c r="N19" i="4"/>
  <c r="P19" i="4" s="1"/>
  <c r="M20" i="4"/>
  <c r="N20" i="4"/>
  <c r="R20" i="4" s="1"/>
  <c r="N21" i="4"/>
  <c r="P21" i="4" s="1"/>
  <c r="M22" i="4"/>
  <c r="N22" i="4"/>
  <c r="Q22" i="4" s="1"/>
  <c r="N23" i="4"/>
  <c r="R23" i="4" s="1"/>
  <c r="AS24" i="4"/>
  <c r="AQ24" i="4"/>
  <c r="AJ24" i="4"/>
  <c r="AI24" i="4"/>
  <c r="AH24" i="4"/>
  <c r="AE24" i="4"/>
  <c r="AC24" i="4"/>
  <c r="AB24" i="4"/>
  <c r="Y24" i="4"/>
  <c r="X24" i="4"/>
  <c r="W24" i="4"/>
  <c r="V24" i="4"/>
  <c r="S24" i="4"/>
  <c r="N24" i="4"/>
  <c r="AR24" i="4" s="1"/>
  <c r="M24" i="4"/>
  <c r="AT8" i="4" l="1"/>
  <c r="AV9" i="4"/>
  <c r="R22" i="4"/>
  <c r="AR20" i="4"/>
  <c r="AV20" i="4" s="1"/>
  <c r="P24" i="4"/>
  <c r="M13" i="4"/>
  <c r="P22" i="4"/>
  <c r="P20" i="4"/>
  <c r="P18" i="4"/>
  <c r="P16" i="4"/>
  <c r="P14" i="4"/>
  <c r="P11" i="4"/>
  <c r="P8" i="4"/>
  <c r="S21" i="4"/>
  <c r="R17" i="4"/>
  <c r="R15" i="4"/>
  <c r="W21" i="4"/>
  <c r="W13" i="4"/>
  <c r="X13" i="4"/>
  <c r="Y9" i="4"/>
  <c r="Y7" i="4"/>
  <c r="AC19" i="4"/>
  <c r="AC11" i="4"/>
  <c r="AD23" i="4"/>
  <c r="AD15" i="4"/>
  <c r="AE9" i="4"/>
  <c r="AE7" i="4"/>
  <c r="AR21" i="4"/>
  <c r="AT21" i="4" s="1"/>
  <c r="AR16" i="4"/>
  <c r="AV16" i="4" s="1"/>
  <c r="AQ9" i="4"/>
  <c r="R12" i="4"/>
  <c r="S9" i="4"/>
  <c r="S7" i="4"/>
  <c r="AR22" i="4"/>
  <c r="AT22" i="4" s="1"/>
  <c r="AR14" i="4"/>
  <c r="AV14" i="4" s="1"/>
  <c r="Q11" i="4"/>
  <c r="Q24" i="4"/>
  <c r="M17" i="4"/>
  <c r="Q23" i="4"/>
  <c r="Q21" i="4"/>
  <c r="Q19" i="4"/>
  <c r="Q17" i="4"/>
  <c r="Q15" i="4"/>
  <c r="Q13" i="4"/>
  <c r="Q10" i="4"/>
  <c r="R21" i="4"/>
  <c r="R19" i="4"/>
  <c r="R6" i="4"/>
  <c r="V21" i="4"/>
  <c r="V13" i="4"/>
  <c r="Y21" i="4"/>
  <c r="X9" i="4"/>
  <c r="X7" i="4"/>
  <c r="AB19" i="4"/>
  <c r="AB11" i="4"/>
  <c r="AE21" i="4"/>
  <c r="AE13" i="4"/>
  <c r="AD7" i="4"/>
  <c r="AI22" i="4"/>
  <c r="AI18" i="4"/>
  <c r="AI14" i="4"/>
  <c r="AI10" i="4"/>
  <c r="AQ21" i="4"/>
  <c r="AR17" i="4"/>
  <c r="AT17" i="4" s="1"/>
  <c r="AR12" i="4"/>
  <c r="AT12" i="4" s="1"/>
  <c r="AR7" i="4"/>
  <c r="AT7" i="4" s="1"/>
  <c r="R9" i="4"/>
  <c r="R7" i="4"/>
  <c r="Q20" i="4"/>
  <c r="M21" i="4"/>
  <c r="P23" i="4"/>
  <c r="P13" i="4"/>
  <c r="W17" i="4"/>
  <c r="W7" i="4"/>
  <c r="Y17" i="4"/>
  <c r="AR13" i="4"/>
  <c r="AT13" i="4" s="1"/>
  <c r="AD14" i="4"/>
  <c r="AR18" i="4"/>
  <c r="AU18" i="4" s="1"/>
  <c r="AR10" i="4"/>
  <c r="AT10" i="4" s="1"/>
  <c r="AC22" i="4"/>
  <c r="AC18" i="4"/>
  <c r="AC14" i="4"/>
  <c r="AC10" i="4"/>
  <c r="AD18" i="4"/>
  <c r="AT9" i="4"/>
  <c r="AB22" i="4"/>
  <c r="AB14" i="4"/>
  <c r="AD22" i="4"/>
  <c r="AU14" i="4"/>
  <c r="Y19" i="4"/>
  <c r="Y15" i="4"/>
  <c r="Y11" i="4"/>
  <c r="AR11" i="4"/>
  <c r="AT11" i="4" s="1"/>
  <c r="M23" i="4"/>
  <c r="M11" i="4"/>
  <c r="S18" i="4"/>
  <c r="V18" i="4"/>
  <c r="V10" i="4"/>
  <c r="X23" i="4"/>
  <c r="X19" i="4"/>
  <c r="X15" i="4"/>
  <c r="X11" i="4"/>
  <c r="AE22" i="4"/>
  <c r="AE18" i="4"/>
  <c r="AE14" i="4"/>
  <c r="AE10" i="4"/>
  <c r="AQ23" i="4"/>
  <c r="AQ19" i="4"/>
  <c r="AQ15" i="4"/>
  <c r="AQ11" i="4"/>
  <c r="AV22" i="4"/>
  <c r="Y23" i="4"/>
  <c r="AR23" i="4"/>
  <c r="AR19" i="4"/>
  <c r="AR15" i="4"/>
  <c r="M19" i="4"/>
  <c r="M15" i="4"/>
  <c r="S22" i="4"/>
  <c r="V22" i="4"/>
  <c r="V14" i="4"/>
  <c r="W11" i="4"/>
  <c r="AU9" i="4"/>
  <c r="X6" i="4"/>
  <c r="W6" i="4"/>
  <c r="Y6" i="4"/>
  <c r="AR6" i="4"/>
  <c r="AE6" i="4"/>
  <c r="AQ6" i="4"/>
  <c r="M6" i="4"/>
  <c r="V6" i="4"/>
  <c r="AU12" i="4"/>
  <c r="AV11" i="4"/>
  <c r="AU8" i="4"/>
  <c r="AV12" i="4"/>
  <c r="AV8" i="4"/>
  <c r="Q12" i="4"/>
  <c r="Q9" i="4"/>
  <c r="Q7" i="4"/>
  <c r="Q6" i="4"/>
  <c r="AV24" i="4"/>
  <c r="AT24" i="4"/>
  <c r="AU24" i="4"/>
  <c r="R24" i="4"/>
  <c r="AU13" i="4" l="1"/>
  <c r="AU11" i="4"/>
  <c r="AT14" i="4"/>
  <c r="AT20" i="4"/>
  <c r="AU20" i="4"/>
  <c r="AV21" i="4"/>
  <c r="AV13" i="4"/>
  <c r="AU17" i="4"/>
  <c r="AT18" i="4"/>
  <c r="AU10" i="4"/>
  <c r="AU21" i="4"/>
  <c r="AV17" i="4"/>
  <c r="AU16" i="4"/>
  <c r="AU7" i="4"/>
  <c r="AV7" i="4"/>
  <c r="AV10" i="4"/>
  <c r="AU22" i="4"/>
  <c r="AT16" i="4"/>
  <c r="AV18" i="4"/>
  <c r="AT15" i="4"/>
  <c r="AV15" i="4"/>
  <c r="AU15" i="4"/>
  <c r="AT23" i="4"/>
  <c r="AV23" i="4"/>
  <c r="AU23" i="4"/>
  <c r="AT19" i="4"/>
  <c r="AV19" i="4"/>
  <c r="AU19" i="4"/>
  <c r="AT6" i="4"/>
  <c r="AU6" i="4"/>
  <c r="AV6" i="4"/>
  <c r="P57" i="4" l="1"/>
  <c r="O57" i="4"/>
  <c r="P25" i="4" l="1"/>
  <c r="O56" i="4" l="1"/>
  <c r="P56" i="4"/>
  <c r="AC54" i="4"/>
  <c r="AI54" i="4"/>
  <c r="R43" i="4"/>
  <c r="R45" i="4" s="1"/>
  <c r="AS82" i="4"/>
  <c r="AN54" i="4"/>
  <c r="AG54" i="4"/>
  <c r="AB25" i="4"/>
  <c r="AD43" i="4" s="1"/>
  <c r="AD45" i="4" s="1"/>
  <c r="AM54" i="4"/>
  <c r="AH25" i="4"/>
  <c r="AS81" i="4" s="1"/>
  <c r="AO54" i="4"/>
  <c r="AH54" i="4"/>
  <c r="AB54" i="4"/>
  <c r="AI25" i="4"/>
  <c r="AC25" i="4"/>
  <c r="Q54" i="4"/>
  <c r="Q25" i="4"/>
  <c r="AA54" i="4"/>
  <c r="W25" i="4"/>
  <c r="V54" i="4"/>
  <c r="U54" i="4"/>
  <c r="V25" i="4"/>
  <c r="W54" i="4"/>
  <c r="AP43" i="4" l="1"/>
  <c r="AP45" i="4" s="1"/>
  <c r="AS80" i="4"/>
  <c r="AM55" i="4"/>
  <c r="AI55" i="4"/>
  <c r="AJ43" i="4"/>
  <c r="AJ45" i="4" s="1"/>
  <c r="AS78" i="4"/>
  <c r="AO55" i="4"/>
  <c r="AC55" i="4"/>
  <c r="AN55" i="4"/>
  <c r="AG55" i="4"/>
  <c r="AH55" i="4"/>
  <c r="AU25" i="4"/>
  <c r="AA55" i="4"/>
  <c r="AB55" i="4"/>
  <c r="AU54" i="4"/>
  <c r="AT25" i="4"/>
  <c r="AV43" i="4" s="1"/>
  <c r="AV45" i="4" s="1"/>
  <c r="AS54" i="4"/>
  <c r="AT54" i="4"/>
  <c r="V55" i="4"/>
  <c r="W55" i="4"/>
  <c r="U55" i="4"/>
  <c r="X43" i="4"/>
  <c r="X45" i="4" s="1"/>
  <c r="AS79" i="4"/>
  <c r="AT55" i="4" l="1"/>
  <c r="AS83" i="4"/>
  <c r="AS55" i="4"/>
  <c r="AU55" i="4"/>
  <c r="Q55" i="4"/>
</calcChain>
</file>

<file path=xl/sharedStrings.xml><?xml version="1.0" encoding="utf-8"?>
<sst xmlns="http://schemas.openxmlformats.org/spreadsheetml/2006/main" count="380" uniqueCount="215">
  <si>
    <t>Strategic Objective</t>
  </si>
  <si>
    <t>KPI</t>
  </si>
  <si>
    <t>Programme</t>
  </si>
  <si>
    <t>Remarks</t>
  </si>
  <si>
    <t>Base line</t>
  </si>
  <si>
    <t>Yr.2</t>
  </si>
  <si>
    <t>Yr.3</t>
  </si>
  <si>
    <t>Yr.1</t>
  </si>
  <si>
    <t>Yr.4</t>
  </si>
  <si>
    <t>Yr.5</t>
  </si>
  <si>
    <t xml:space="preserve"> Project</t>
  </si>
  <si>
    <t>Actual Target</t>
  </si>
  <si>
    <t>Expected Target</t>
  </si>
  <si>
    <t>% Achieve-ment</t>
  </si>
  <si>
    <t>Target</t>
  </si>
  <si>
    <t>Actual</t>
  </si>
  <si>
    <t>Yr1.</t>
  </si>
  <si>
    <t xml:space="preserve">Target </t>
  </si>
  <si>
    <t>Major Initiatives</t>
  </si>
  <si>
    <t>Challenge</t>
  </si>
  <si>
    <t xml:space="preserve"> Strategic Planning Review Template 
</t>
  </si>
  <si>
    <t>KPI Type</t>
  </si>
  <si>
    <t>Absolute</t>
  </si>
  <si>
    <t>Incremental</t>
  </si>
  <si>
    <t>Decremental</t>
  </si>
  <si>
    <t>Absolute[-]</t>
  </si>
  <si>
    <t>Baseline</t>
  </si>
  <si>
    <t>Difference</t>
  </si>
  <si>
    <t>% Progress</t>
  </si>
  <si>
    <t>% Variance</t>
  </si>
  <si>
    <t>Performance (Y1)</t>
  </si>
  <si>
    <t>Performance (Y2)</t>
  </si>
  <si>
    <t>Performance (Y3)</t>
  </si>
  <si>
    <t>Performance (Y4)</t>
  </si>
  <si>
    <t>Performance (Y5)</t>
  </si>
  <si>
    <t>Project</t>
  </si>
  <si>
    <t>These columns are calculated Automatically (don't insert any value)</t>
  </si>
  <si>
    <t>Year 5 Review</t>
  </si>
  <si>
    <t>Year 4 Review</t>
  </si>
  <si>
    <t>Year 3 Review</t>
  </si>
  <si>
    <t>Year 2 Review</t>
  </si>
  <si>
    <t>Year 1 Review</t>
  </si>
  <si>
    <t>New Annual Baseline</t>
  </si>
  <si>
    <t>New Terminal Baseline</t>
  </si>
  <si>
    <t>Terminal Review (Y1 - Y5)</t>
  </si>
  <si>
    <t>Green (Excellent)</t>
  </si>
  <si>
    <t>Amber (Good)</t>
  </si>
  <si>
    <t>Red (Poor)</t>
  </si>
  <si>
    <t>Graph Settings (Don't use these values)</t>
  </si>
  <si>
    <t>Speedometer</t>
  </si>
  <si>
    <t>Pointer</t>
  </si>
  <si>
    <t>Start</t>
  </si>
  <si>
    <t>Value</t>
  </si>
  <si>
    <t>Initial</t>
  </si>
  <si>
    <t>Middle</t>
  </si>
  <si>
    <t>End</t>
  </si>
  <si>
    <t>Max</t>
  </si>
  <si>
    <t>Average Performance Speedometer (Terminal Review)</t>
  </si>
  <si>
    <t>Average Performance Speedometer (Y5 Review)</t>
  </si>
  <si>
    <t>Average Performance Speedometer (Y4 Review)</t>
  </si>
  <si>
    <t>Average Performance Speedometer (Y3 Review)</t>
  </si>
  <si>
    <t>Average Performance Speedometer (Y2 Review)</t>
  </si>
  <si>
    <t>Average Performance Speedometer (Y1 Review)</t>
  </si>
  <si>
    <t>Total KPIs</t>
  </si>
  <si>
    <t>% RAG</t>
  </si>
  <si>
    <t>RAG Analysis (Y1)</t>
  </si>
  <si>
    <t>RAG Analysis (Y2)</t>
  </si>
  <si>
    <t>RAG Analysis (Y3)</t>
  </si>
  <si>
    <t>RAG Analysis (Y4)</t>
  </si>
  <si>
    <t>RAG Analysis (Y5)</t>
  </si>
  <si>
    <t>RAG Analysis (Terminal)</t>
  </si>
  <si>
    <t>Year</t>
  </si>
  <si>
    <t>Year 1</t>
  </si>
  <si>
    <t>Year 2</t>
  </si>
  <si>
    <t>Year 3</t>
  </si>
  <si>
    <t>Year 4</t>
  </si>
  <si>
    <t>Year 5</t>
  </si>
  <si>
    <t>All Years</t>
  </si>
  <si>
    <t>Percentage Progress Over Years (Terminal)</t>
  </si>
  <si>
    <t>Y1</t>
  </si>
  <si>
    <t>Y2</t>
  </si>
  <si>
    <t>Y3</t>
  </si>
  <si>
    <t>Y4</t>
  </si>
  <si>
    <t>Y5</t>
  </si>
  <si>
    <t>Annual Targets</t>
  </si>
  <si>
    <t>Please don't indicate symbols (e.g. %, km, kg…)</t>
  </si>
  <si>
    <t>Ministry:  Kavango East Regional Council</t>
  </si>
  <si>
    <t>STRATEGIC PLAN REVIEW 2017-2022</t>
  </si>
  <si>
    <t>% of HIV/AIDS prevalence rate reduced</t>
  </si>
  <si>
    <t>Regional Development</t>
  </si>
  <si>
    <t>Community Health</t>
  </si>
  <si>
    <t>IGP, Capital Projects,C/FF work</t>
  </si>
  <si>
    <t>HIV Response Coordination</t>
  </si>
  <si>
    <t>Regional Coordination</t>
  </si>
  <si>
    <t>Decentralization</t>
  </si>
  <si>
    <t>Infratructure Development</t>
  </si>
  <si>
    <t>Minor Construction</t>
  </si>
  <si>
    <t>RDC, Settlement Office &amp; Office Accommodation Construction</t>
  </si>
  <si>
    <t>Servicing of land in a settlement</t>
  </si>
  <si>
    <t>Built Together houses</t>
  </si>
  <si>
    <t>NDP 5 Desired Outcome</t>
  </si>
  <si>
    <t>Themes / Pillars</t>
  </si>
  <si>
    <t>Key Performance Indicator (KPI)</t>
  </si>
  <si>
    <t>Indicator Definition</t>
  </si>
  <si>
    <t>By 2022, the rural quality of life and socio-economic wellbeing has improved with rural poverty declining from 27% in 2010 to 25%</t>
  </si>
  <si>
    <t>Infrastructure Development (ID)</t>
  </si>
  <si>
    <t>ID1:  Ensure provision of Infrastructure</t>
  </si>
  <si>
    <t xml:space="preserve">Number of new infrastructure established </t>
  </si>
  <si>
    <t>Establishment of RDC, Settlement Office and Office accommodation</t>
  </si>
  <si>
    <t>Number of office accommodation upgraded</t>
  </si>
  <si>
    <t>Upgrading of existing offices to accommodate all staff members</t>
  </si>
  <si>
    <t>By 2022, Namibian households living in improvished houses reduced from 19% in 2016 to 12%;           By 2022, Namibian households have improved sanitation increasing from 28% in 2016 to 40% in rural areas and from 77% in 2016 to 87% in urban areas</t>
  </si>
  <si>
    <t>Socio-economic progression (SP)</t>
  </si>
  <si>
    <t>SP1:  Ensure socio-economic development and community welfare</t>
  </si>
  <si>
    <t xml:space="preserve">Number of Households with access to serviced land </t>
  </si>
  <si>
    <t>Households provided with electricity, water, sewer and roads in a settlement area</t>
  </si>
  <si>
    <t>Number of Households living in modern houses</t>
  </si>
  <si>
    <t>Provision of permanent structures to households through BTP</t>
  </si>
  <si>
    <t xml:space="preserve">Number of rural households with access to sanitation </t>
  </si>
  <si>
    <t>Number of household provided with sanitation facilities to eradicate Open defecation</t>
  </si>
  <si>
    <t xml:space="preserve">Number of employment created </t>
  </si>
  <si>
    <t xml:space="preserve">Measure the number of employment created to reduce unemployment rate      </t>
  </si>
  <si>
    <t xml:space="preserve">Measures the rate at which HIV/AIDS infection is decreasing    </t>
  </si>
  <si>
    <t xml:space="preserve">ID2: Improve Regional Development Planning and Coordination </t>
  </si>
  <si>
    <t>Number of growth points developed</t>
  </si>
  <si>
    <t>Development of growth points into urban area to provide services closer to the people</t>
  </si>
  <si>
    <t>Number of delegated functions integrated</t>
  </si>
  <si>
    <t>Measure the delegated functions that will be intergrated into the regional council operations under delegated function</t>
  </si>
  <si>
    <t>DO 5.3 by 2022, Namibia has improved service delivery to the satisfaction of citizens</t>
  </si>
  <si>
    <t>Operational Excellence</t>
  </si>
  <si>
    <t xml:space="preserve">OE1: Enhance Organisational Performance </t>
  </si>
  <si>
    <t>% of customer satisfaction</t>
  </si>
  <si>
    <t>The perception of public in terms of service delivery by the organization</t>
  </si>
  <si>
    <t>% of  Strategic Plan executed</t>
  </si>
  <si>
    <t>Execution of all yearly targets through Annual Plan to implement the Strategic Plan</t>
  </si>
  <si>
    <t>DO 5.2: By 2022 Namibia is the most transparent and accountable nation in Africa</t>
  </si>
  <si>
    <t>% of staff capacitated</t>
  </si>
  <si>
    <t>Capacitate staff members through training and Development to improve  service delivery</t>
  </si>
  <si>
    <t>% of staff satisfaction</t>
  </si>
  <si>
    <t xml:space="preserve"> Satisfaction of staff members through employee wellness to improve working environment and staff wellbeing</t>
  </si>
  <si>
    <t>DO:5.2 By 2022, Namibia is the most transparent and accountable nation in Africa; DO 5.3 by 2022, Namibia has improved service delivery to the satisfaction of citizens</t>
  </si>
  <si>
    <t xml:space="preserve"> OE1:  Enhance Organisational Performance </t>
  </si>
  <si>
    <t>% of compliance</t>
  </si>
  <si>
    <t>Compliance to policies, processes and systems to avoid deviation</t>
  </si>
  <si>
    <t>% Budget variance</t>
  </si>
  <si>
    <t>The Compliance of Budget execution in accordance with Treasury Instructions</t>
  </si>
  <si>
    <t>DO: 5.3 by 2022, Namibia has improved service delivery to the satisfaction of citizens</t>
  </si>
  <si>
    <t>OE1:  Enhance Organizational Performance</t>
  </si>
  <si>
    <t xml:space="preserve">% compliance to Organizational statutory requirement </t>
  </si>
  <si>
    <t>The compliance to policies execution in accordance with all Organizational requirements</t>
  </si>
  <si>
    <t>% of community/ customer satisfaction</t>
  </si>
  <si>
    <t>The perception of citizens in terms of service delivery</t>
  </si>
  <si>
    <t>DO:2.2.4 By 2022, Namibia has universal access to information, affordable communication and technology infrastructure and services</t>
  </si>
  <si>
    <t>% of key services accessed online</t>
  </si>
  <si>
    <t>The KPI measures the efficiency and accesability of the Council's key services and information on line by all clients/customers.</t>
  </si>
  <si>
    <t xml:space="preserve"> DO:3.1 By 2022, the proportion of severely poor individuals has dropped from 11% in 2016 to 5%</t>
  </si>
  <si>
    <t xml:space="preserve">Socio-Economic Progression </t>
  </si>
  <si>
    <t>SP2: Strenghen emergency and disaster risk management</t>
  </si>
  <si>
    <t>% of risks mitigated</t>
  </si>
  <si>
    <t xml:space="preserve">Prompt response to risks on incidences and impact on affected communities </t>
  </si>
  <si>
    <t>Request for funding has been submitted to the Ministry</t>
  </si>
  <si>
    <t>Lack of funds &amp; Government moratorium on Construction of new offices</t>
  </si>
  <si>
    <t>Request for funds</t>
  </si>
  <si>
    <t>Lack of funds</t>
  </si>
  <si>
    <t>Construction of Oxidation ponds, roads,reticulation of electricity and pump station. Planning of new extensions</t>
  </si>
  <si>
    <t>Covid 19 &amp; Slow process in approving town planning scheme</t>
  </si>
  <si>
    <t>Servicing of plots and request for funding</t>
  </si>
  <si>
    <t xml:space="preserve">The servicing of plots is long process and delays are caused by limited funds and to a certain extend also challenges from contractors </t>
  </si>
  <si>
    <t>Regional Planning</t>
  </si>
  <si>
    <t>Establish and upgrade settlement</t>
  </si>
  <si>
    <t>% of HIV prevalence reduction exceeded both targets for year 2 &amp; 4.</t>
  </si>
  <si>
    <t>Only 1 survey was conducted in a period of about 5 years.</t>
  </si>
  <si>
    <t>Community health initiatives were supported</t>
  </si>
  <si>
    <t>Both permanent and temporal jobs were considered</t>
  </si>
  <si>
    <t>None</t>
  </si>
  <si>
    <t>Jobs were created through the implementation of projects.</t>
  </si>
  <si>
    <t>Late transfer of budget, lengthy procurement process and limited budget .</t>
  </si>
  <si>
    <t>Toilets were constructed in accordance with the availed budget.</t>
  </si>
  <si>
    <t>Construction of rural toilets</t>
  </si>
  <si>
    <t>Rural Sanitation</t>
  </si>
  <si>
    <t xml:space="preserve">Performance Improvement and Policy Cordination </t>
  </si>
  <si>
    <t>Human Resource Management</t>
  </si>
  <si>
    <t xml:space="preserve">Adherance to Policies and Regulations </t>
  </si>
  <si>
    <t>1. Delayed approval of clearance of posts, 2. no qualified applicants                    3. The effect of COVID-19</t>
  </si>
  <si>
    <t xml:space="preserve">Re-advertised until we get suitable candidates to fill the vacancies. </t>
  </si>
  <si>
    <t>Performance Management</t>
  </si>
  <si>
    <t xml:space="preserve">Review and compile Annual Work Plan </t>
  </si>
  <si>
    <t>The staff members are not honouring to review the performance agreement sidgned</t>
  </si>
  <si>
    <t xml:space="preserve">Reschedule for the next strategic plan and make it as first priority </t>
  </si>
  <si>
    <t xml:space="preserve">Human Resource Development </t>
  </si>
  <si>
    <t xml:space="preserve">To capacitate staff member through training and development. </t>
  </si>
  <si>
    <t xml:space="preserve">1. Effecct of COVID-19                           2. Non- approved Budget   </t>
  </si>
  <si>
    <t xml:space="preserve">Emplyee Wellness </t>
  </si>
  <si>
    <t xml:space="preserve">To improve staff members wellbeing and productivity  through Team Building and Wellness Sessions. </t>
  </si>
  <si>
    <t>Prohibition of gatherings due to COVID-19</t>
  </si>
  <si>
    <t>Controls will be enforced to minimize the outsanding activities.</t>
  </si>
  <si>
    <t>shortage of staff, delay on terms of reference for audit committee and also delays from the divisions caused the outstanding activities to be more. Covid-19 also contributed to more of outstanding activities for 2020/2021 financial year.</t>
  </si>
  <si>
    <t xml:space="preserve">Outstanding activities were attended to during next financial years, follow up were done on outsanding request,Demand letters were intorduced and when there is no action on demand letter. </t>
  </si>
  <si>
    <t>External and Internal Audit</t>
  </si>
  <si>
    <t>Administration</t>
  </si>
  <si>
    <t>Financial management systems</t>
  </si>
  <si>
    <t xml:space="preserve">1.Study the Management report                                     2.Ensure distribution of Management Report to Administrative Managers                                3.Conduct quarterly internal budget reviews             </t>
  </si>
  <si>
    <t>Non-adherence to the procurement plan by the user departments</t>
  </si>
  <si>
    <t>Auxiliary Services</t>
  </si>
  <si>
    <t>Adherance to Fleet management policy, ICT policy, Decentralization Manual, Procurement Act and Stock Control Manual</t>
  </si>
  <si>
    <t xml:space="preserve">Non compliance to  logbook  and loan register  by user department </t>
  </si>
  <si>
    <t>Constituency Support/Settlement Administration</t>
  </si>
  <si>
    <t xml:space="preserve">1. CDC,CACOC, Settlement and CDRMC Meetings facilitated.                       2. Conducted quarterly constituency support visits                                3. Leasehold Agreement Contract signed &amp; managed              </t>
  </si>
  <si>
    <t xml:space="preserve">Lack of quorum  and covid-19  impact  could not make it  possible  to conduct meetings </t>
  </si>
  <si>
    <t>ICT Infrastructure</t>
  </si>
  <si>
    <t>1. Construction and cabling  of Telecommucation lines and equipment at all Regional Council offices</t>
  </si>
  <si>
    <t xml:space="preserve">1. Understaff                      -3 Staff Serving HO, 6 constituency offices,4 line ministries, 322 schools, 3 libraries, 7 circuits offices             2.Delayment from Service providers affected some activities in the development of infrastractures </t>
  </si>
  <si>
    <t>Disaster Risk Management</t>
  </si>
  <si>
    <t>1.CDRMC and RDRMC Meetings facilitated 2.Contigency plan developed and implemented, and DRM actors capacitated</t>
  </si>
  <si>
    <t>Budget constrains on Transport repair cost and   Insufficient storage facility for drought relief food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</si>
</sst>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B7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217">
    <xf numFmtId="0" fontId="0" fillId="0" borderId="0" xfId="0"/>
    <xf numFmtId="0" fontId="0" fillId="0" borderId="0" xfId="0"/>
    <xf numFmtId="0" fontId="7" fillId="7" borderId="6" xfId="0" applyFont="1" applyFill="1" applyBorder="1" applyAlignment="1">
      <alignment horizontal="left" vertical="center" wrapText="1"/>
    </xf>
    <xf numFmtId="0" fontId="0" fillId="7" borderId="7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justify" vertical="top" wrapText="1"/>
    </xf>
    <xf numFmtId="0" fontId="7" fillId="7" borderId="7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justify" vertical="top" wrapText="1"/>
    </xf>
    <xf numFmtId="0" fontId="7" fillId="7" borderId="8" xfId="0" applyFont="1" applyFill="1" applyBorder="1" applyAlignment="1">
      <alignment horizontal="center" vertical="top" wrapText="1"/>
    </xf>
    <xf numFmtId="0" fontId="7" fillId="7" borderId="8" xfId="0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0" fillId="0" borderId="1" xfId="0" applyBorder="1"/>
    <xf numFmtId="9" fontId="8" fillId="8" borderId="10" xfId="0" applyNumberFormat="1" applyFont="1" applyFill="1" applyBorder="1" applyAlignment="1">
      <alignment horizontal="center" vertical="top" wrapText="1"/>
    </xf>
    <xf numFmtId="0" fontId="6" fillId="8" borderId="10" xfId="0" applyFont="1" applyFill="1" applyBorder="1" applyAlignment="1">
      <alignment vertical="top" wrapText="1"/>
    </xf>
    <xf numFmtId="0" fontId="6" fillId="8" borderId="7" xfId="0" applyFont="1" applyFill="1" applyBorder="1" applyAlignment="1">
      <alignment vertical="top" wrapText="1"/>
    </xf>
    <xf numFmtId="0" fontId="10" fillId="8" borderId="10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9" fontId="10" fillId="9" borderId="3" xfId="0" applyNumberFormat="1" applyFont="1" applyFill="1" applyBorder="1" applyAlignment="1">
      <alignment horizontal="center" vertical="top" wrapText="1"/>
    </xf>
    <xf numFmtId="9" fontId="10" fillId="9" borderId="4" xfId="0" applyNumberFormat="1" applyFont="1" applyFill="1" applyBorder="1" applyAlignment="1">
      <alignment horizontal="center" vertical="top" wrapText="1"/>
    </xf>
    <xf numFmtId="9" fontId="12" fillId="10" borderId="10" xfId="0" applyNumberFormat="1" applyFont="1" applyFill="1" applyBorder="1" applyAlignment="1">
      <alignment horizontal="center" vertical="top" wrapText="1"/>
    </xf>
    <xf numFmtId="9" fontId="8" fillId="2" borderId="4" xfId="0" applyNumberFormat="1" applyFont="1" applyFill="1" applyBorder="1" applyAlignment="1">
      <alignment horizontal="center" vertical="top" wrapText="1"/>
    </xf>
    <xf numFmtId="9" fontId="10" fillId="9" borderId="1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166" fontId="17" fillId="0" borderId="0" xfId="0" applyNumberFormat="1" applyFont="1" applyAlignment="1" applyProtection="1">
      <alignment wrapText="1"/>
      <protection locked="0"/>
    </xf>
    <xf numFmtId="166" fontId="17" fillId="0" borderId="0" xfId="0" applyNumberFormat="1" applyFont="1" applyAlignment="1" applyProtection="1">
      <alignment wrapText="1"/>
    </xf>
    <xf numFmtId="0" fontId="13" fillId="0" borderId="1" xfId="0" applyFont="1" applyBorder="1" applyAlignment="1" applyProtection="1">
      <alignment wrapText="1"/>
    </xf>
    <xf numFmtId="0" fontId="14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16" fillId="0" borderId="0" xfId="0" applyFont="1" applyFill="1" applyBorder="1" applyAlignment="1" applyProtection="1">
      <alignment wrapText="1"/>
      <protection locked="0"/>
    </xf>
    <xf numFmtId="0" fontId="19" fillId="14" borderId="0" xfId="0" applyFont="1" applyFill="1" applyBorder="1"/>
    <xf numFmtId="0" fontId="2" fillId="11" borderId="0" xfId="0" applyFont="1" applyFill="1" applyBorder="1"/>
    <xf numFmtId="0" fontId="2" fillId="11" borderId="0" xfId="0" applyFont="1" applyFill="1" applyBorder="1" applyAlignment="1">
      <alignment horizontal="center"/>
    </xf>
    <xf numFmtId="0" fontId="2" fillId="5" borderId="0" xfId="0" applyFont="1" applyFill="1" applyBorder="1"/>
    <xf numFmtId="0" fontId="2" fillId="0" borderId="0" xfId="0" applyFont="1" applyBorder="1"/>
    <xf numFmtId="0" fontId="2" fillId="12" borderId="0" xfId="0" applyFont="1" applyFill="1" applyBorder="1"/>
    <xf numFmtId="0" fontId="2" fillId="6" borderId="0" xfId="0" applyFont="1" applyFill="1" applyBorder="1"/>
    <xf numFmtId="166" fontId="17" fillId="0" borderId="38" xfId="0" applyNumberFormat="1" applyFont="1" applyBorder="1" applyAlignment="1" applyProtection="1">
      <alignment wrapText="1"/>
    </xf>
    <xf numFmtId="166" fontId="17" fillId="0" borderId="37" xfId="0" applyNumberFormat="1" applyFont="1" applyBorder="1" applyAlignment="1" applyProtection="1">
      <alignment wrapText="1"/>
    </xf>
    <xf numFmtId="0" fontId="13" fillId="0" borderId="2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13" fillId="0" borderId="9" xfId="0" applyFont="1" applyBorder="1" applyAlignment="1" applyProtection="1">
      <alignment wrapText="1"/>
      <protection locked="0"/>
    </xf>
    <xf numFmtId="0" fontId="13" fillId="0" borderId="34" xfId="0" applyFont="1" applyBorder="1" applyAlignment="1" applyProtection="1">
      <alignment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3" fillId="0" borderId="10" xfId="0" applyFont="1" applyBorder="1" applyAlignment="1" applyProtection="1">
      <alignment wrapText="1"/>
      <protection locked="0"/>
    </xf>
    <xf numFmtId="0" fontId="19" fillId="14" borderId="10" xfId="0" applyFont="1" applyFill="1" applyBorder="1"/>
    <xf numFmtId="0" fontId="2" fillId="11" borderId="10" xfId="0" applyFont="1" applyFill="1" applyBorder="1" applyAlignment="1">
      <alignment horizontal="center"/>
    </xf>
    <xf numFmtId="165" fontId="2" fillId="0" borderId="10" xfId="0" applyNumberFormat="1" applyFont="1" applyBorder="1"/>
    <xf numFmtId="0" fontId="2" fillId="0" borderId="10" xfId="0" applyFont="1" applyBorder="1"/>
    <xf numFmtId="0" fontId="13" fillId="0" borderId="30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35" xfId="0" applyFont="1" applyBorder="1" applyAlignment="1" applyProtection="1">
      <alignment wrapText="1"/>
      <protection locked="0"/>
    </xf>
    <xf numFmtId="1" fontId="13" fillId="0" borderId="1" xfId="0" applyNumberFormat="1" applyFont="1" applyBorder="1" applyAlignment="1" applyProtection="1">
      <alignment wrapText="1"/>
    </xf>
    <xf numFmtId="166" fontId="13" fillId="0" borderId="1" xfId="0" applyNumberFormat="1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4" fillId="0" borderId="0" xfId="0" applyFont="1" applyAlignment="1" applyProtection="1">
      <alignment vertical="center" wrapText="1"/>
    </xf>
    <xf numFmtId="0" fontId="14" fillId="11" borderId="22" xfId="0" applyFont="1" applyFill="1" applyBorder="1" applyAlignment="1" applyProtection="1">
      <alignment horizontal="center" textRotation="90" wrapText="1"/>
    </xf>
    <xf numFmtId="0" fontId="14" fillId="11" borderId="23" xfId="0" applyFont="1" applyFill="1" applyBorder="1" applyAlignment="1" applyProtection="1">
      <alignment horizontal="center" textRotation="90" wrapText="1"/>
    </xf>
    <xf numFmtId="0" fontId="14" fillId="13" borderId="1" xfId="0" applyFont="1" applyFill="1" applyBorder="1" applyAlignment="1" applyProtection="1">
      <alignment wrapText="1"/>
    </xf>
    <xf numFmtId="0" fontId="14" fillId="13" borderId="1" xfId="0" applyFont="1" applyFill="1" applyBorder="1" applyAlignment="1" applyProtection="1">
      <alignment horizontal="center" wrapText="1"/>
    </xf>
    <xf numFmtId="0" fontId="13" fillId="15" borderId="1" xfId="0" applyFont="1" applyFill="1" applyBorder="1" applyAlignment="1" applyProtection="1">
      <alignment wrapText="1"/>
      <protection locked="0"/>
    </xf>
    <xf numFmtId="0" fontId="13" fillId="15" borderId="20" xfId="0" applyFont="1" applyFill="1" applyBorder="1" applyAlignment="1" applyProtection="1">
      <alignment wrapText="1"/>
      <protection locked="0"/>
    </xf>
    <xf numFmtId="0" fontId="16" fillId="14" borderId="31" xfId="0" applyFont="1" applyFill="1" applyBorder="1" applyAlignment="1" applyProtection="1">
      <alignment wrapText="1"/>
      <protection locked="0"/>
    </xf>
    <xf numFmtId="0" fontId="16" fillId="14" borderId="32" xfId="0" applyFont="1" applyFill="1" applyBorder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0" fontId="14" fillId="13" borderId="19" xfId="0" applyFont="1" applyFill="1" applyBorder="1" applyAlignment="1" applyProtection="1">
      <alignment wrapText="1"/>
    </xf>
    <xf numFmtId="0" fontId="14" fillId="11" borderId="22" xfId="0" applyFont="1" applyFill="1" applyBorder="1" applyAlignment="1" applyProtection="1">
      <alignment horizontal="center" vertical="center" wrapText="1"/>
    </xf>
    <xf numFmtId="0" fontId="14" fillId="11" borderId="23" xfId="0" applyFont="1" applyFill="1" applyBorder="1" applyAlignment="1" applyProtection="1">
      <alignment horizontal="center" vertical="center" wrapText="1"/>
    </xf>
    <xf numFmtId="0" fontId="14" fillId="11" borderId="27" xfId="0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wrapText="1"/>
    </xf>
    <xf numFmtId="0" fontId="13" fillId="0" borderId="2" xfId="0" applyFont="1" applyFill="1" applyBorder="1" applyAlignment="1" applyProtection="1">
      <alignment wrapText="1"/>
      <protection locked="0"/>
    </xf>
    <xf numFmtId="0" fontId="13" fillId="0" borderId="34" xfId="0" applyFont="1" applyFill="1" applyBorder="1" applyAlignment="1" applyProtection="1">
      <alignment wrapText="1"/>
      <protection locked="0"/>
    </xf>
    <xf numFmtId="0" fontId="13" fillId="0" borderId="30" xfId="0" applyFont="1" applyFill="1" applyBorder="1" applyAlignment="1" applyProtection="1">
      <alignment wrapText="1"/>
      <protection locked="0"/>
    </xf>
    <xf numFmtId="0" fontId="13" fillId="15" borderId="4" xfId="0" applyFont="1" applyFill="1" applyBorder="1" applyAlignment="1" applyProtection="1">
      <alignment wrapText="1"/>
      <protection locked="0"/>
    </xf>
    <xf numFmtId="0" fontId="16" fillId="14" borderId="5" xfId="0" applyFont="1" applyFill="1" applyBorder="1" applyAlignment="1" applyProtection="1">
      <alignment horizontal="center" wrapText="1"/>
      <protection locked="0"/>
    </xf>
    <xf numFmtId="0" fontId="16" fillId="14" borderId="35" xfId="0" applyFont="1" applyFill="1" applyBorder="1" applyAlignment="1" applyProtection="1">
      <alignment horizont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15" borderId="15" xfId="0" applyFont="1" applyFill="1" applyBorder="1" applyAlignment="1" applyProtection="1">
      <alignment wrapText="1"/>
      <protection locked="0"/>
    </xf>
    <xf numFmtId="0" fontId="13" fillId="0" borderId="42" xfId="0" applyFont="1" applyBorder="1" applyAlignment="1" applyProtection="1">
      <alignment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44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wrapText="1"/>
    </xf>
    <xf numFmtId="1" fontId="13" fillId="0" borderId="25" xfId="0" applyNumberFormat="1" applyFont="1" applyBorder="1" applyAlignment="1" applyProtection="1">
      <alignment wrapText="1"/>
    </xf>
    <xf numFmtId="0" fontId="14" fillId="2" borderId="39" xfId="0" applyFont="1" applyFill="1" applyBorder="1" applyAlignment="1" applyProtection="1">
      <alignment wrapText="1"/>
    </xf>
    <xf numFmtId="0" fontId="14" fillId="2" borderId="19" xfId="0" applyFont="1" applyFill="1" applyBorder="1" applyAlignment="1" applyProtection="1">
      <alignment wrapText="1"/>
    </xf>
    <xf numFmtId="0" fontId="13" fillId="15" borderId="42" xfId="0" applyFont="1" applyFill="1" applyBorder="1" applyAlignment="1" applyProtection="1">
      <alignment wrapText="1"/>
      <protection locked="0"/>
    </xf>
    <xf numFmtId="0" fontId="13" fillId="15" borderId="45" xfId="0" applyFont="1" applyFill="1" applyBorder="1" applyAlignment="1" applyProtection="1">
      <alignment wrapText="1"/>
      <protection locked="0"/>
    </xf>
    <xf numFmtId="0" fontId="13" fillId="15" borderId="43" xfId="0" applyFont="1" applyFill="1" applyBorder="1" applyAlignment="1" applyProtection="1">
      <alignment wrapText="1"/>
      <protection locked="0"/>
    </xf>
    <xf numFmtId="0" fontId="14" fillId="15" borderId="1" xfId="0" applyFont="1" applyFill="1" applyBorder="1" applyAlignment="1" applyProtection="1">
      <alignment horizontal="center" vertical="top" wrapText="1"/>
      <protection locked="0"/>
    </xf>
    <xf numFmtId="0" fontId="13" fillId="15" borderId="22" xfId="0" applyFont="1" applyFill="1" applyBorder="1" applyAlignment="1" applyProtection="1">
      <alignment horizontal="left" vertical="center" wrapText="1"/>
      <protection locked="0"/>
    </xf>
    <xf numFmtId="0" fontId="13" fillId="15" borderId="22" xfId="0" applyFont="1" applyFill="1" applyBorder="1" applyAlignment="1" applyProtection="1">
      <alignment horizontal="right" vertical="center" wrapText="1"/>
      <protection locked="0"/>
    </xf>
    <xf numFmtId="0" fontId="13" fillId="15" borderId="23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3" fillId="15" borderId="1" xfId="0" applyFont="1" applyFill="1" applyBorder="1" applyAlignment="1" applyProtection="1">
      <alignment horizontal="right" vertical="center" wrapText="1"/>
      <protection locked="0"/>
    </xf>
    <xf numFmtId="0" fontId="13" fillId="15" borderId="27" xfId="0" applyFont="1" applyFill="1" applyBorder="1" applyAlignment="1" applyProtection="1">
      <alignment vertical="center" wrapText="1"/>
      <protection locked="0"/>
    </xf>
    <xf numFmtId="0" fontId="14" fillId="15" borderId="1" xfId="0" applyFont="1" applyFill="1" applyBorder="1" applyAlignment="1" applyProtection="1">
      <alignment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6" fillId="14" borderId="31" xfId="0" applyFont="1" applyFill="1" applyBorder="1" applyAlignment="1" applyProtection="1">
      <alignment wrapText="1"/>
    </xf>
    <xf numFmtId="0" fontId="16" fillId="14" borderId="32" xfId="0" applyFont="1" applyFill="1" applyBorder="1" applyAlignment="1" applyProtection="1">
      <alignment wrapText="1"/>
    </xf>
    <xf numFmtId="0" fontId="16" fillId="14" borderId="33" xfId="0" applyFont="1" applyFill="1" applyBorder="1" applyAlignment="1" applyProtection="1">
      <alignment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21" fillId="15" borderId="1" xfId="0" applyFont="1" applyFill="1" applyBorder="1" applyAlignment="1" applyProtection="1">
      <alignment horizontal="center" wrapText="1"/>
      <protection locked="0"/>
    </xf>
    <xf numFmtId="0" fontId="21" fillId="15" borderId="1" xfId="0" applyFont="1" applyFill="1" applyBorder="1" applyAlignment="1" applyProtection="1">
      <alignment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vertical="top" wrapText="1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22" fillId="0" borderId="20" xfId="0" applyFont="1" applyBorder="1" applyAlignment="1" applyProtection="1">
      <alignment vertical="top"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20" xfId="0" applyFont="1" applyBorder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0" fillId="0" borderId="20" xfId="0" applyFont="1" applyBorder="1" applyAlignment="1" applyProtection="1">
      <alignment vertical="top" wrapText="1"/>
      <protection locked="0"/>
    </xf>
    <xf numFmtId="0" fontId="22" fillId="0" borderId="42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0" fillId="0" borderId="20" xfId="0" applyFont="1" applyBorder="1" applyAlignment="1" applyProtection="1">
      <alignment vertical="center" wrapText="1"/>
      <protection locked="0"/>
    </xf>
    <xf numFmtId="0" fontId="13" fillId="15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>
      <alignment wrapText="1"/>
    </xf>
    <xf numFmtId="0" fontId="23" fillId="15" borderId="1" xfId="0" applyFont="1" applyFill="1" applyBorder="1" applyAlignment="1" applyProtection="1">
      <alignment wrapText="1"/>
      <protection locked="0"/>
    </xf>
    <xf numFmtId="9" fontId="23" fillId="0" borderId="1" xfId="0" applyNumberFormat="1" applyFont="1" applyBorder="1" applyAlignment="1">
      <alignment wrapText="1"/>
    </xf>
    <xf numFmtId="9" fontId="23" fillId="0" borderId="25" xfId="0" applyNumberFormat="1" applyFont="1" applyBorder="1" applyAlignment="1">
      <alignment wrapText="1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20" xfId="0" applyFont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9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45" xfId="0" applyFont="1" applyBorder="1" applyAlignment="1" applyProtection="1">
      <alignment wrapText="1"/>
      <protection locked="0"/>
    </xf>
    <xf numFmtId="0" fontId="23" fillId="0" borderId="21" xfId="0" applyFont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3" fillId="15" borderId="22" xfId="0" applyFont="1" applyFill="1" applyBorder="1" applyAlignment="1" applyProtection="1">
      <alignment wrapText="1"/>
      <protection locked="0"/>
    </xf>
    <xf numFmtId="0" fontId="23" fillId="0" borderId="22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46" xfId="0" applyFont="1" applyBorder="1" applyAlignment="1">
      <alignment wrapText="1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vertical="center" wrapText="1"/>
      <protection locked="0"/>
    </xf>
    <xf numFmtId="0" fontId="23" fillId="0" borderId="22" xfId="0" applyFont="1" applyBorder="1" applyAlignment="1" applyProtection="1">
      <alignment wrapText="1"/>
      <protection locked="0"/>
    </xf>
    <xf numFmtId="0" fontId="24" fillId="0" borderId="22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6" fillId="14" borderId="31" xfId="0" applyFont="1" applyFill="1" applyBorder="1" applyAlignment="1" applyProtection="1">
      <alignment horizontal="center" wrapText="1"/>
      <protection locked="0"/>
    </xf>
    <xf numFmtId="0" fontId="16" fillId="14" borderId="32" xfId="0" applyFont="1" applyFill="1" applyBorder="1" applyAlignment="1" applyProtection="1">
      <alignment horizontal="center" wrapText="1"/>
      <protection locked="0"/>
    </xf>
    <xf numFmtId="0" fontId="16" fillId="14" borderId="33" xfId="0" applyFont="1" applyFill="1" applyBorder="1" applyAlignment="1" applyProtection="1">
      <alignment horizontal="center" wrapText="1"/>
      <protection locked="0"/>
    </xf>
    <xf numFmtId="0" fontId="14" fillId="11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center" vertical="center" wrapText="1"/>
    </xf>
    <xf numFmtId="0" fontId="14" fillId="11" borderId="22" xfId="0" applyFont="1" applyFill="1" applyBorder="1" applyAlignment="1" applyProtection="1">
      <alignment horizontal="center" vertical="center" wrapText="1"/>
    </xf>
    <xf numFmtId="0" fontId="14" fillId="15" borderId="41" xfId="0" applyFont="1" applyFill="1" applyBorder="1" applyAlignment="1" applyProtection="1">
      <alignment horizontal="center" vertical="center" wrapText="1"/>
      <protection locked="0"/>
    </xf>
    <xf numFmtId="0" fontId="14" fillId="15" borderId="40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4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11" borderId="11" xfId="0" applyFont="1" applyFill="1" applyBorder="1" applyAlignment="1" applyProtection="1">
      <alignment horizontal="center" vertical="center" wrapText="1"/>
    </xf>
    <xf numFmtId="0" fontId="14" fillId="11" borderId="0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10" xfId="0" applyFont="1" applyFill="1" applyBorder="1" applyAlignment="1" applyProtection="1">
      <alignment horizontal="center" vertical="center" wrapText="1"/>
    </xf>
    <xf numFmtId="0" fontId="14" fillId="15" borderId="1" xfId="0" applyFont="1" applyFill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/>
      <protection locked="0"/>
    </xf>
    <xf numFmtId="0" fontId="14" fillId="11" borderId="15" xfId="0" applyFont="1" applyFill="1" applyBorder="1" applyAlignment="1" applyProtection="1">
      <alignment horizontal="center" vertical="center" wrapText="1"/>
    </xf>
    <xf numFmtId="0" fontId="14" fillId="11" borderId="27" xfId="0" applyFont="1" applyFill="1" applyBorder="1" applyAlignment="1" applyProtection="1">
      <alignment horizontal="center" vertical="center" wrapText="1"/>
    </xf>
    <xf numFmtId="0" fontId="14" fillId="11" borderId="26" xfId="0" applyFont="1" applyFill="1" applyBorder="1" applyAlignment="1" applyProtection="1">
      <alignment horizontal="center" vertical="center" wrapText="1"/>
    </xf>
    <xf numFmtId="0" fontId="14" fillId="11" borderId="18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11" borderId="20" xfId="0" applyFont="1" applyFill="1" applyBorder="1" applyAlignment="1" applyProtection="1">
      <alignment horizontal="center" vertical="center" wrapText="1"/>
    </xf>
    <xf numFmtId="0" fontId="14" fillId="11" borderId="20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center" textRotation="90" wrapText="1"/>
    </xf>
    <xf numFmtId="0" fontId="14" fillId="11" borderId="22" xfId="0" applyFont="1" applyFill="1" applyBorder="1" applyAlignment="1" applyProtection="1">
      <alignment horizontal="center" textRotation="90" wrapText="1"/>
    </xf>
    <xf numFmtId="0" fontId="14" fillId="11" borderId="23" xfId="0" applyFont="1" applyFill="1" applyBorder="1" applyAlignment="1" applyProtection="1">
      <alignment horizontal="center" vertical="center" wrapText="1"/>
    </xf>
    <xf numFmtId="0" fontId="14" fillId="11" borderId="42" xfId="0" applyFont="1" applyFill="1" applyBorder="1" applyAlignment="1" applyProtection="1">
      <alignment horizontal="center" vertical="center" wrapText="1"/>
    </xf>
    <xf numFmtId="0" fontId="14" fillId="11" borderId="16" xfId="0" applyFont="1" applyFill="1" applyBorder="1" applyAlignment="1" applyProtection="1">
      <alignment horizontal="center" vertical="center" wrapText="1"/>
    </xf>
    <xf numFmtId="0" fontId="14" fillId="11" borderId="19" xfId="0" applyFont="1" applyFill="1" applyBorder="1" applyAlignment="1" applyProtection="1">
      <alignment horizontal="center" vertical="center" wrapText="1"/>
    </xf>
    <xf numFmtId="0" fontId="14" fillId="11" borderId="21" xfId="0" applyFont="1" applyFill="1" applyBorder="1" applyAlignment="1" applyProtection="1">
      <alignment horizontal="center" vertical="center" wrapText="1"/>
    </xf>
    <xf numFmtId="0" fontId="15" fillId="11" borderId="14" xfId="0" applyFont="1" applyFill="1" applyBorder="1" applyAlignment="1" applyProtection="1">
      <alignment horizontal="center" vertical="center" wrapText="1"/>
    </xf>
    <xf numFmtId="0" fontId="15" fillId="11" borderId="24" xfId="0" applyFont="1" applyFill="1" applyBorder="1" applyAlignment="1" applyProtection="1">
      <alignment horizontal="center" vertical="center" wrapText="1"/>
    </xf>
    <xf numFmtId="0" fontId="14" fillId="11" borderId="12" xfId="0" applyFont="1" applyFill="1" applyBorder="1" applyAlignment="1" applyProtection="1">
      <alignment horizontal="center" vertical="center" wrapText="1"/>
    </xf>
    <xf numFmtId="0" fontId="14" fillId="11" borderId="28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0" fontId="7" fillId="7" borderId="8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1" fillId="3" borderId="13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7" fillId="7" borderId="11" xfId="0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</cellXfs>
  <cellStyles count="43">
    <cellStyle name="Comma 2" xfId="1"/>
    <cellStyle name="Comma 2 2" xfId="41"/>
    <cellStyle name="Comma 3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 2" xfId="42"/>
  </cellStyles>
  <dxfs count="112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FFFB7"/>
      <color rgb="FFFFFFAF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MATRIX'!$N$42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076-4BB2-A5CB-ED8EAFC0D12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076-4BB2-A5CB-ED8EAFC0D127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076-4BB2-A5CB-ED8EAFC0D127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6076-4BB2-A5CB-ED8EAFC0D127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MATRIX'!$P$43:$P$47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76-4BB2-A5CB-ED8EAFC0D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MATRIX'!$Q$42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6076-4BB2-A5CB-ED8EAFC0D12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6076-4BB2-A5CB-ED8EAFC0D127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6076-4BB2-A5CB-ED8EAFC0D127}"/>
              </c:ext>
            </c:extLst>
          </c:dPt>
          <c:dLbls>
            <c:dLbl>
              <c:idx val="1"/>
              <c:tx>
                <c:strRef>
                  <c:f>'REVIEW MATRIX'!$P$25</c:f>
                  <c:strCache>
                    <c:ptCount val="1"/>
                    <c:pt idx="0">
                      <c:v>63.5%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{943D9957-52B5-4BAE-99CC-E16D6385B7E6}</c15:txfldGUID>
                      <c15:f>'REVIEW MATRIX'!$P$25</c15:f>
                      <c15:dlblFieldTableCache>
                        <c:ptCount val="1"/>
                        <c:pt idx="0">
                          <c:v>63.5%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076-4BB2-A5CB-ED8EAFC0D1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MATRIX'!$R$43:$R$45</c:f>
              <c:numCache>
                <c:formatCode>General</c:formatCode>
                <c:ptCount val="3"/>
                <c:pt idx="0" formatCode="0.0">
                  <c:v>63.469230769230776</c:v>
                </c:pt>
                <c:pt idx="1">
                  <c:v>1</c:v>
                </c:pt>
                <c:pt idx="2" formatCode="0.0">
                  <c:v>135.53076923076924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76-4BB2-A5CB-ED8EAFC0D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9FF-492A-B603-2ED673278A1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69FF-492A-B603-2ED673278A1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9FF-492A-B603-2ED673278A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'REVIEW MATRIX'!$AG$53:$AI$53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Red (Poor)</c:v>
                </c:pt>
              </c:strCache>
            </c:strRef>
          </c:cat>
          <c:val>
            <c:numRef>
              <c:f>'REVIEW MATRIX'!$AG$55:$AI$55</c:f>
              <c:numCache>
                <c:formatCode>0.0%</c:formatCode>
                <c:ptCount val="3"/>
                <c:pt idx="0">
                  <c:v>0.52631578947368418</c:v>
                </c:pt>
                <c:pt idx="1">
                  <c:v>0.15789473684210525</c:v>
                </c:pt>
                <c:pt idx="2">
                  <c:v>0.31578947368421051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FF-492A-B603-2ED67327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CADC-436F-ABA3-F8E1455A9ED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CADC-436F-ABA3-F8E1455A9ED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ADC-436F-ABA3-F8E1455A9ED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'REVIEW MATRIX'!$AM$53:$AO$53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Red (Poor)</c:v>
                </c:pt>
              </c:strCache>
            </c:strRef>
          </c:cat>
          <c:val>
            <c:numRef>
              <c:f>'REVIEW MATRIX'!$AM$55:$AO$55</c:f>
              <c:numCache>
                <c:formatCode>0.0%</c:formatCode>
                <c:ptCount val="3"/>
                <c:pt idx="0">
                  <c:v>0.47058823529411764</c:v>
                </c:pt>
                <c:pt idx="1">
                  <c:v>0.17647058823529413</c:v>
                </c:pt>
                <c:pt idx="2">
                  <c:v>0.35294117647058826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DC-436F-ABA3-F8E1455A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67-440F-B3D2-198C099EC3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9267-440F-B3D2-198C099EC3E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267-440F-B3D2-198C099EC3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'REVIEW MATRIX'!$AS$53:$AU$53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Red (Poor)</c:v>
                </c:pt>
              </c:strCache>
            </c:strRef>
          </c:cat>
          <c:val>
            <c:numRef>
              <c:f>'REVIEW MATRIX'!$AS$55:$AU$55</c:f>
              <c:numCache>
                <c:formatCode>0.0%</c:formatCode>
                <c:ptCount val="3"/>
                <c:pt idx="0">
                  <c:v>0.47368421052631576</c:v>
                </c:pt>
                <c:pt idx="1">
                  <c:v>0.21052631578947367</c:v>
                </c:pt>
                <c:pt idx="2">
                  <c:v>0.31578947368421051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67-440F-B3D2-198C099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Progress Over</a:t>
            </a:r>
            <a:r>
              <a:rPr lang="en-US" baseline="0"/>
              <a:t> Years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'REVIEW MATRIX'!$AS$77</c:f>
              <c:strCache>
                <c:ptCount val="1"/>
                <c:pt idx="0">
                  <c:v>% Progress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715-420D-9F99-B5A32E59C9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'REVIEW MATRIX'!$AR$78:$AR$83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All Years</c:v>
                </c:pt>
              </c:strCache>
            </c:strRef>
          </c:cat>
          <c:val>
            <c:numRef>
              <c:f>'REVIEW MATRIX'!$AS$78:$AS$83</c:f>
              <c:numCache>
                <c:formatCode>0.0%</c:formatCode>
                <c:ptCount val="6"/>
                <c:pt idx="0">
                  <c:v>0.63469230769230778</c:v>
                </c:pt>
                <c:pt idx="1">
                  <c:v>0.66305625000000001</c:v>
                </c:pt>
                <c:pt idx="2">
                  <c:v>0.58481250000000007</c:v>
                </c:pt>
                <c:pt idx="3">
                  <c:v>0.6124578947368422</c:v>
                </c:pt>
                <c:pt idx="4">
                  <c:v>0.5411588235294118</c:v>
                </c:pt>
                <c:pt idx="5">
                  <c:v>0.59048383153677875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5-420D-9F99-B5A32E59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343744"/>
        <c:axId val="228205696"/>
        <c:axId val="0"/>
      </c:bar3DChart>
      <c:catAx>
        <c:axId val="22734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8205696"/>
        <c:crosses val="autoZero"/>
        <c:auto val="1"/>
        <c:lblAlgn val="ctr"/>
        <c:lblOffset val="100"/>
        <c:noMultiLvlLbl val="0"/>
      </c:catAx>
      <c:valAx>
        <c:axId val="22820569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273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'REVIEW MATRIX'!$AS$77</c:f>
              <c:strCache>
                <c:ptCount val="1"/>
                <c:pt idx="0">
                  <c:v>% Progress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'REVIEW MATRIX'!$AR$78:$AR$83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All Years</c:v>
                </c:pt>
              </c:strCache>
            </c:strRef>
          </c:cat>
          <c:val>
            <c:numRef>
              <c:f>'REVIEW MATRIX'!$AS$78:$AS$83</c:f>
              <c:numCache>
                <c:formatCode>0.0%</c:formatCode>
                <c:ptCount val="6"/>
                <c:pt idx="0">
                  <c:v>0.63469230769230778</c:v>
                </c:pt>
                <c:pt idx="1">
                  <c:v>0.66305625000000001</c:v>
                </c:pt>
                <c:pt idx="2">
                  <c:v>0.58481250000000007</c:v>
                </c:pt>
                <c:pt idx="3">
                  <c:v>0.6124578947368422</c:v>
                </c:pt>
                <c:pt idx="4">
                  <c:v>0.5411588235294118</c:v>
                </c:pt>
                <c:pt idx="5">
                  <c:v>0.59048383153677875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F-4200-82CC-C3BB299B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229888"/>
        <c:axId val="228231424"/>
      </c:lineChart>
      <c:catAx>
        <c:axId val="2282298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28231424"/>
        <c:crosses val="autoZero"/>
        <c:auto val="1"/>
        <c:lblAlgn val="ctr"/>
        <c:lblOffset val="100"/>
        <c:noMultiLvlLbl val="0"/>
      </c:catAx>
      <c:valAx>
        <c:axId val="228231424"/>
        <c:scaling>
          <c:orientation val="minMax"/>
          <c:max val="1"/>
        </c:scaling>
        <c:delete val="1"/>
        <c:axPos val="l"/>
        <c:numFmt formatCode="0%" sourceLinked="0"/>
        <c:majorTickMark val="out"/>
        <c:minorTickMark val="none"/>
        <c:tickLblPos val="nextTo"/>
        <c:crossAx val="2282298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MATRIX'!$T$42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0644-45A1-A2D3-8BA24604E65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0644-45A1-A2D3-8BA24604E656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0644-45A1-A2D3-8BA24604E656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0644-45A1-A2D3-8BA24604E656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MATRIX'!$V$43:$V$47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44-45A1-A2D3-8BA24604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MATRIX'!$W$42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0644-45A1-A2D3-8BA24604E65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0644-45A1-A2D3-8BA24604E656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0644-45A1-A2D3-8BA24604E656}"/>
              </c:ext>
            </c:extLst>
          </c:dPt>
          <c:dLbls>
            <c:dLbl>
              <c:idx val="1"/>
              <c:tx>
                <c:strRef>
                  <c:f>'REVIEW MATRIX'!$V$25</c:f>
                  <c:strCache>
                    <c:ptCount val="1"/>
                    <c:pt idx="0">
                      <c:v>66.3%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{09C7D5BE-17A4-443E-8BDC-67C93432678D}</c15:txfldGUID>
                      <c15:f>'REVIEW MATRIX'!$V$25</c15:f>
                      <c15:dlblFieldTableCache>
                        <c:ptCount val="1"/>
                        <c:pt idx="0">
                          <c:v>66.3%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644-45A1-A2D3-8BA24604E6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MATRIX'!$X$43:$X$45</c:f>
              <c:numCache>
                <c:formatCode>General</c:formatCode>
                <c:ptCount val="3"/>
                <c:pt idx="0" formatCode="0.0">
                  <c:v>66.305625000000006</c:v>
                </c:pt>
                <c:pt idx="1">
                  <c:v>1</c:v>
                </c:pt>
                <c:pt idx="2" formatCode="0.0">
                  <c:v>132.69437499999998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44-45A1-A2D3-8BA24604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MATRIX'!$Z$42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F57-4111-8C60-4B673B83680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F57-4111-8C60-4B673B836808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CF57-4111-8C60-4B673B836808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CF57-4111-8C60-4B673B836808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MATRIX'!$AB$43:$AB$47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7-4111-8C60-4B673B83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MATRIX'!$AC$42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CF57-4111-8C60-4B673B83680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CF57-4111-8C60-4B673B836808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CF57-4111-8C60-4B673B836808}"/>
              </c:ext>
            </c:extLst>
          </c:dPt>
          <c:dLbls>
            <c:dLbl>
              <c:idx val="1"/>
              <c:tx>
                <c:strRef>
                  <c:f>'REVIEW MATRIX'!$AB$25</c:f>
                  <c:strCache>
                    <c:ptCount val="1"/>
                    <c:pt idx="0">
                      <c:v>58.5%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{C80FBD54-B326-4C55-988D-63147155CB9D}</c15:txfldGUID>
                      <c15:f>'REVIEW MATRIX'!$AB$25</c15:f>
                      <c15:dlblFieldTableCache>
                        <c:ptCount val="1"/>
                        <c:pt idx="0">
                          <c:v>58.5%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F57-4111-8C60-4B673B8368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MATRIX'!$AD$43:$AD$45</c:f>
              <c:numCache>
                <c:formatCode>General</c:formatCode>
                <c:ptCount val="3"/>
                <c:pt idx="0" formatCode="0.0">
                  <c:v>58.48125000000001</c:v>
                </c:pt>
                <c:pt idx="1">
                  <c:v>1</c:v>
                </c:pt>
                <c:pt idx="2" formatCode="0.0">
                  <c:v>140.51874999999998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F57-4111-8C60-4B673B83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MATRIX'!$AF$42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5B7-411A-B58D-3D1F0951B5E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45B7-411A-B58D-3D1F0951B5E7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45B7-411A-B58D-3D1F0951B5E7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45B7-411A-B58D-3D1F0951B5E7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MATRIX'!$AH$43:$AH$47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B7-411A-B58D-3D1F0951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MATRIX'!$AI$42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45B7-411A-B58D-3D1F0951B5E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45B7-411A-B58D-3D1F0951B5E7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45B7-411A-B58D-3D1F0951B5E7}"/>
              </c:ext>
            </c:extLst>
          </c:dPt>
          <c:dLbls>
            <c:dLbl>
              <c:idx val="1"/>
              <c:tx>
                <c:strRef>
                  <c:f>'REVIEW MATRIX'!$AH$25</c:f>
                  <c:strCache>
                    <c:ptCount val="1"/>
                    <c:pt idx="0">
                      <c:v>61.2%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{870C03BC-B04B-4F98-8E30-25251FB0B72B}</c15:txfldGUID>
                      <c15:f>'REVIEW MATRIX'!$AH$25</c15:f>
                      <c15:dlblFieldTableCache>
                        <c:ptCount val="1"/>
                        <c:pt idx="0">
                          <c:v>61.2%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5B7-411A-B58D-3D1F0951B5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MATRIX'!$AJ$43:$AJ$45</c:f>
              <c:numCache>
                <c:formatCode>General</c:formatCode>
                <c:ptCount val="3"/>
                <c:pt idx="0" formatCode="0.0">
                  <c:v>61.245789473684219</c:v>
                </c:pt>
                <c:pt idx="1">
                  <c:v>1</c:v>
                </c:pt>
                <c:pt idx="2" formatCode="0.0">
                  <c:v>137.75421052631577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B7-411A-B58D-3D1F0951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MATRIX'!$AL$42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8D9-4BFD-907A-159C529AB00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8D9-4BFD-907A-159C529AB00C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8D9-4BFD-907A-159C529AB00C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88D9-4BFD-907A-159C529AB00C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MATRIX'!$AN$43:$AN$47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9-4BFD-907A-159C529A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MATRIX'!$AO$42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88D9-4BFD-907A-159C529AB00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88D9-4BFD-907A-159C529AB00C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88D9-4BFD-907A-159C529AB00C}"/>
              </c:ext>
            </c:extLst>
          </c:dPt>
          <c:dLbls>
            <c:dLbl>
              <c:idx val="1"/>
              <c:layout/>
              <c:tx>
                <c:strRef>
                  <c:f>'REVIEW MATRIX'!$AN$25</c:f>
                  <c:strCache>
                    <c:ptCount val="1"/>
                    <c:pt idx="0">
                      <c:v>54.1%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{0DAEE07E-D82F-4114-9D99-AD696227BD8B}</c15:txfldGUID>
                      <c15:f>'REVIEW MATRIX'!$AN$25</c15:f>
                      <c15:dlblFieldTableCache>
                        <c:ptCount val="1"/>
                        <c:pt idx="0">
                          <c:v>54.1%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8D9-4BFD-907A-159C529AB0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MATRIX'!$AP$43:$AP$45</c:f>
              <c:numCache>
                <c:formatCode>General</c:formatCode>
                <c:ptCount val="3"/>
                <c:pt idx="0" formatCode="0.0">
                  <c:v>54.115882352941178</c:v>
                </c:pt>
                <c:pt idx="1">
                  <c:v>1</c:v>
                </c:pt>
                <c:pt idx="2" formatCode="0.0">
                  <c:v>144.88411764705882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D9-4BFD-907A-159C529A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7786676508387"/>
          <c:y val="7.6491577835448965E-2"/>
          <c:w val="0.55165323521096432"/>
          <c:h val="0.92350842216455165"/>
        </c:manualLayout>
      </c:layout>
      <c:doughnutChart>
        <c:varyColors val="1"/>
        <c:ser>
          <c:idx val="0"/>
          <c:order val="0"/>
          <c:tx>
            <c:strRef>
              <c:f>'REVIEW MATRIX'!$AR$42</c:f>
              <c:strCache>
                <c:ptCount val="1"/>
                <c:pt idx="0">
                  <c:v>Speedometer</c:v>
                </c:pt>
              </c:strCache>
            </c:strRef>
          </c:tx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B80-4ED7-8E15-60ECC060D94F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FB80-4ED7-8E15-60ECC060D94F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FB80-4ED7-8E15-60ECC060D94F}"/>
              </c:ext>
            </c:extLst>
          </c:dPt>
          <c:dPt>
            <c:idx val="4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FB80-4ED7-8E15-60ECC060D94F}"/>
              </c:ext>
            </c:extLst>
          </c:dPt>
          <c:cat>
            <c:numRef>
              <c:f>'[2]AP Workspace'!$T$1162:$T$1166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cat>
          <c:val>
            <c:numRef>
              <c:f>'REVIEW MATRIX'!$AT$43:$AT$47</c:f>
              <c:numCache>
                <c:formatCode>General</c:formatCode>
                <c:ptCount val="5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21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0-4ED7-8E15-60ECC060D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50"/>
      </c:doughnutChart>
      <c:pieChart>
        <c:varyColors val="1"/>
        <c:ser>
          <c:idx val="1"/>
          <c:order val="1"/>
          <c:tx>
            <c:strRef>
              <c:f>'REVIEW MATRIX'!$AU$42</c:f>
              <c:strCache>
                <c:ptCount val="1"/>
                <c:pt idx="0">
                  <c:v>Pointer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FB80-4ED7-8E15-60ECC060D94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FB80-4ED7-8E15-60ECC060D94F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FB80-4ED7-8E15-60ECC060D94F}"/>
              </c:ext>
            </c:extLst>
          </c:dPt>
          <c:dLbls>
            <c:dLbl>
              <c:idx val="1"/>
              <c:layout/>
              <c:tx>
                <c:strRef>
                  <c:f>'REVIEW MATRIX'!$AT$25</c:f>
                  <c:strCache>
                    <c:ptCount val="1"/>
                    <c:pt idx="0">
                      <c:v>59.0%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{A47C1EB8-9CB3-4D0D-BD68-644FDC613744}</c15:txfldGUID>
                      <c15:f>'REVIEW MATRIX'!$AT$25</c15:f>
                      <c15:dlblFieldTableCache>
                        <c:ptCount val="1"/>
                        <c:pt idx="0">
                          <c:v>59.0%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B80-4ED7-8E15-60ECC060D9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'REVIEW MATRIX'!$AV$43:$AV$45</c:f>
              <c:numCache>
                <c:formatCode>General</c:formatCode>
                <c:ptCount val="3"/>
                <c:pt idx="0" formatCode="0.0">
                  <c:v>59.048383153677875</c:v>
                </c:pt>
                <c:pt idx="1">
                  <c:v>1</c:v>
                </c:pt>
                <c:pt idx="2" formatCode="0.0">
                  <c:v>139.95161684632211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80-4ED7-8E15-60ECC060D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BCA3-42DF-B100-2CA2CDBEC9D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BCA3-42DF-B100-2CA2CDBEC9D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BCA3-42DF-B100-2CA2CDBEC9D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'REVIEW MATRIX'!$O$55:$Q$55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27.3%</c:v>
                </c:pt>
              </c:strCache>
            </c:strRef>
          </c:cat>
          <c:val>
            <c:numRef>
              <c:f>'REVIEW MATRIX'!$O$57:$Q$57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A3-42DF-B100-2CA2CDBE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1B1-4FA0-9D93-CCD26CA2422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D1B1-4FA0-9D93-CCD26CA2422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1B1-4FA0-9D93-CCD26CA2422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'REVIEW MATRIX'!$U$53:$W$53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Red (Poor)</c:v>
                </c:pt>
              </c:strCache>
            </c:strRef>
          </c:cat>
          <c:val>
            <c:numRef>
              <c:f>'REVIEW MATRIX'!$U$55:$W$55</c:f>
              <c:numCache>
                <c:formatCode>0.0%</c:formatCode>
                <c:ptCount val="3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B1-4FA0-9D93-CCD26CA24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81-4D81-99E4-7BB80B816F8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DD81-4D81-99E4-7BB80B816F8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D81-4D81-99E4-7BB80B816F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'REVIEW MATRIX'!$AA$53:$AC$53</c:f>
              <c:strCache>
                <c:ptCount val="3"/>
                <c:pt idx="0">
                  <c:v>Green (Excellent)</c:v>
                </c:pt>
                <c:pt idx="1">
                  <c:v>Amber (Good)</c:v>
                </c:pt>
                <c:pt idx="2">
                  <c:v>Red (Poor)</c:v>
                </c:pt>
              </c:strCache>
            </c:strRef>
          </c:cat>
          <c:val>
            <c:numRef>
              <c:f>'REVIEW MATRIX'!$AA$55:$AC$55</c:f>
              <c:numCache>
                <c:formatCode>0.0%</c:formatCode>
                <c:ptCount val="3"/>
                <c:pt idx="0">
                  <c:v>0.5</c:v>
                </c:pt>
                <c:pt idx="1">
                  <c:v>0.1875</c:v>
                </c:pt>
                <c:pt idx="2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81-4D81-99E4-7BB80B81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</xdr:colOff>
      <xdr:row>30</xdr:row>
      <xdr:rowOff>76198</xdr:rowOff>
    </xdr:from>
    <xdr:to>
      <xdr:col>17</xdr:col>
      <xdr:colOff>784860</xdr:colOff>
      <xdr:row>48</xdr:row>
      <xdr:rowOff>167643</xdr:rowOff>
    </xdr:to>
    <xdr:grpSp>
      <xdr:nvGrpSpPr>
        <xdr:cNvPr id="2" name="Group 1"/>
        <xdr:cNvGrpSpPr/>
      </xdr:nvGrpSpPr>
      <xdr:grpSpPr>
        <a:xfrm>
          <a:off x="12509442" y="13471812"/>
          <a:ext cx="3827145" cy="3051988"/>
          <a:chOff x="-1119341" y="40437086"/>
          <a:chExt cx="7619815" cy="4270425"/>
        </a:xfrm>
      </xdr:grpSpPr>
      <xdr:sp macro="" textlink="">
        <xdr:nvSpPr>
          <xdr:cNvPr id="3" name="Rectangle 2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4" name="Chart 3"/>
          <xdr:cNvGraphicFramePr>
            <a:graphicFrameLocks/>
          </xdr:cNvGraphicFramePr>
        </xdr:nvGraphicFramePr>
        <xdr:xfrm>
          <a:off x="-1119341" y="40437086"/>
          <a:ext cx="7619815" cy="4270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18</xdr:col>
      <xdr:colOff>238125</xdr:colOff>
      <xdr:row>28</xdr:row>
      <xdr:rowOff>113670</xdr:rowOff>
    </xdr:from>
    <xdr:to>
      <xdr:col>24</xdr:col>
      <xdr:colOff>57150</xdr:colOff>
      <xdr:row>44</xdr:row>
      <xdr:rowOff>114306</xdr:rowOff>
    </xdr:to>
    <xdr:grpSp>
      <xdr:nvGrpSpPr>
        <xdr:cNvPr id="5" name="Group 4"/>
        <xdr:cNvGrpSpPr/>
      </xdr:nvGrpSpPr>
      <xdr:grpSpPr>
        <a:xfrm>
          <a:off x="16569170" y="13154261"/>
          <a:ext cx="3455844" cy="2658977"/>
          <a:chOff x="-1178610" y="40486263"/>
          <a:chExt cx="7597589" cy="3681195"/>
        </a:xfrm>
      </xdr:grpSpPr>
      <xdr:sp macro="" textlink="">
        <xdr:nvSpPr>
          <xdr:cNvPr id="6" name="Rectangle 5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7" name="Chart 6"/>
          <xdr:cNvGraphicFramePr>
            <a:graphicFrameLocks/>
          </xdr:cNvGraphicFramePr>
        </xdr:nvGraphicFramePr>
        <xdr:xfrm>
          <a:off x="-1178610" y="40554808"/>
          <a:ext cx="7597589" cy="3612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24</xdr:col>
      <xdr:colOff>238125</xdr:colOff>
      <xdr:row>28</xdr:row>
      <xdr:rowOff>113670</xdr:rowOff>
    </xdr:from>
    <xdr:to>
      <xdr:col>30</xdr:col>
      <xdr:colOff>57150</xdr:colOff>
      <xdr:row>44</xdr:row>
      <xdr:rowOff>114306</xdr:rowOff>
    </xdr:to>
    <xdr:grpSp>
      <xdr:nvGrpSpPr>
        <xdr:cNvPr id="8" name="Group 7"/>
        <xdr:cNvGrpSpPr/>
      </xdr:nvGrpSpPr>
      <xdr:grpSpPr>
        <a:xfrm>
          <a:off x="20205989" y="13154261"/>
          <a:ext cx="3455843" cy="2658977"/>
          <a:chOff x="-1178610" y="40486263"/>
          <a:chExt cx="7597589" cy="3681195"/>
        </a:xfrm>
      </xdr:grpSpPr>
      <xdr:sp macro="" textlink="">
        <xdr:nvSpPr>
          <xdr:cNvPr id="9" name="Rectangle 8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0" name="Chart 9"/>
          <xdr:cNvGraphicFramePr>
            <a:graphicFrameLocks/>
          </xdr:cNvGraphicFramePr>
        </xdr:nvGraphicFramePr>
        <xdr:xfrm>
          <a:off x="-1178610" y="40554808"/>
          <a:ext cx="7597589" cy="3612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30</xdr:col>
      <xdr:colOff>238125</xdr:colOff>
      <xdr:row>28</xdr:row>
      <xdr:rowOff>113670</xdr:rowOff>
    </xdr:from>
    <xdr:to>
      <xdr:col>36</xdr:col>
      <xdr:colOff>57150</xdr:colOff>
      <xdr:row>44</xdr:row>
      <xdr:rowOff>114306</xdr:rowOff>
    </xdr:to>
    <xdr:grpSp>
      <xdr:nvGrpSpPr>
        <xdr:cNvPr id="11" name="Group 10"/>
        <xdr:cNvGrpSpPr/>
      </xdr:nvGrpSpPr>
      <xdr:grpSpPr>
        <a:xfrm>
          <a:off x="23842807" y="13154261"/>
          <a:ext cx="3455843" cy="2658977"/>
          <a:chOff x="-1178610" y="40486263"/>
          <a:chExt cx="7597589" cy="3681195"/>
        </a:xfrm>
      </xdr:grpSpPr>
      <xdr:sp macro="" textlink="">
        <xdr:nvSpPr>
          <xdr:cNvPr id="12" name="Rectangle 11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3" name="Chart 12"/>
          <xdr:cNvGraphicFramePr>
            <a:graphicFrameLocks/>
          </xdr:cNvGraphicFramePr>
        </xdr:nvGraphicFramePr>
        <xdr:xfrm>
          <a:off x="-1178610" y="40554808"/>
          <a:ext cx="7597589" cy="3612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36</xdr:col>
      <xdr:colOff>238125</xdr:colOff>
      <xdr:row>28</xdr:row>
      <xdr:rowOff>113670</xdr:rowOff>
    </xdr:from>
    <xdr:to>
      <xdr:col>42</xdr:col>
      <xdr:colOff>57150</xdr:colOff>
      <xdr:row>44</xdr:row>
      <xdr:rowOff>114306</xdr:rowOff>
    </xdr:to>
    <xdr:grpSp>
      <xdr:nvGrpSpPr>
        <xdr:cNvPr id="14" name="Group 13"/>
        <xdr:cNvGrpSpPr/>
      </xdr:nvGrpSpPr>
      <xdr:grpSpPr>
        <a:xfrm>
          <a:off x="27479625" y="13154261"/>
          <a:ext cx="3455843" cy="2658977"/>
          <a:chOff x="-1178610" y="40486263"/>
          <a:chExt cx="7597589" cy="3681195"/>
        </a:xfrm>
      </xdr:grpSpPr>
      <xdr:sp macro="" textlink="">
        <xdr:nvSpPr>
          <xdr:cNvPr id="15" name="Rectangle 14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6" name="Chart 15"/>
          <xdr:cNvGraphicFramePr>
            <a:graphicFrameLocks/>
          </xdr:cNvGraphicFramePr>
        </xdr:nvGraphicFramePr>
        <xdr:xfrm>
          <a:off x="-1178610" y="40554808"/>
          <a:ext cx="7597589" cy="3612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42</xdr:col>
      <xdr:colOff>238125</xdr:colOff>
      <xdr:row>28</xdr:row>
      <xdr:rowOff>113670</xdr:rowOff>
    </xdr:from>
    <xdr:to>
      <xdr:col>48</xdr:col>
      <xdr:colOff>57150</xdr:colOff>
      <xdr:row>44</xdr:row>
      <xdr:rowOff>114306</xdr:rowOff>
    </xdr:to>
    <xdr:grpSp>
      <xdr:nvGrpSpPr>
        <xdr:cNvPr id="17" name="Group 16"/>
        <xdr:cNvGrpSpPr/>
      </xdr:nvGrpSpPr>
      <xdr:grpSpPr>
        <a:xfrm>
          <a:off x="31116443" y="13154261"/>
          <a:ext cx="4546889" cy="2658977"/>
          <a:chOff x="-1178610" y="40486263"/>
          <a:chExt cx="7597589" cy="3681195"/>
        </a:xfrm>
      </xdr:grpSpPr>
      <xdr:sp macro="" textlink="">
        <xdr:nvSpPr>
          <xdr:cNvPr id="18" name="Rectangle 17"/>
          <xdr:cNvSpPr/>
        </xdr:nvSpPr>
        <xdr:spPr>
          <a:xfrm>
            <a:off x="-116692" y="40486263"/>
            <a:ext cx="5667746" cy="230107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9" name="Chart 18"/>
          <xdr:cNvGraphicFramePr>
            <a:graphicFrameLocks/>
          </xdr:cNvGraphicFramePr>
        </xdr:nvGraphicFramePr>
        <xdr:xfrm>
          <a:off x="-1178610" y="40554808"/>
          <a:ext cx="7597589" cy="3612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13</xdr:col>
      <xdr:colOff>63499</xdr:colOff>
      <xdr:row>58</xdr:row>
      <xdr:rowOff>42862</xdr:rowOff>
    </xdr:from>
    <xdr:to>
      <xdr:col>17</xdr:col>
      <xdr:colOff>685799</xdr:colOff>
      <xdr:row>73</xdr:row>
      <xdr:rowOff>19050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38100</xdr:colOff>
      <xdr:row>56</xdr:row>
      <xdr:rowOff>42862</xdr:rowOff>
    </xdr:from>
    <xdr:to>
      <xdr:col>23</xdr:col>
      <xdr:colOff>561975</xdr:colOff>
      <xdr:row>71</xdr:row>
      <xdr:rowOff>19050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38100</xdr:colOff>
      <xdr:row>56</xdr:row>
      <xdr:rowOff>42862</xdr:rowOff>
    </xdr:from>
    <xdr:to>
      <xdr:col>29</xdr:col>
      <xdr:colOff>561975</xdr:colOff>
      <xdr:row>71</xdr:row>
      <xdr:rowOff>19050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38100</xdr:colOff>
      <xdr:row>56</xdr:row>
      <xdr:rowOff>42862</xdr:rowOff>
    </xdr:from>
    <xdr:to>
      <xdr:col>35</xdr:col>
      <xdr:colOff>561975</xdr:colOff>
      <xdr:row>71</xdr:row>
      <xdr:rowOff>19050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38100</xdr:colOff>
      <xdr:row>56</xdr:row>
      <xdr:rowOff>42862</xdr:rowOff>
    </xdr:from>
    <xdr:to>
      <xdr:col>41</xdr:col>
      <xdr:colOff>561975</xdr:colOff>
      <xdr:row>71</xdr:row>
      <xdr:rowOff>19050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42</xdr:col>
      <xdr:colOff>38100</xdr:colOff>
      <xdr:row>56</xdr:row>
      <xdr:rowOff>42862</xdr:rowOff>
    </xdr:from>
    <xdr:to>
      <xdr:col>47</xdr:col>
      <xdr:colOff>619125</xdr:colOff>
      <xdr:row>71</xdr:row>
      <xdr:rowOff>19050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42</xdr:col>
      <xdr:colOff>31750</xdr:colOff>
      <xdr:row>84</xdr:row>
      <xdr:rowOff>20107</xdr:rowOff>
    </xdr:from>
    <xdr:to>
      <xdr:col>47</xdr:col>
      <xdr:colOff>762001</xdr:colOff>
      <xdr:row>110</xdr:row>
      <xdr:rowOff>52917</xdr:rowOff>
    </xdr:to>
    <xdr:grpSp>
      <xdr:nvGrpSpPr>
        <xdr:cNvPr id="29" name="Group 28"/>
        <xdr:cNvGrpSpPr/>
      </xdr:nvGrpSpPr>
      <xdr:grpSpPr>
        <a:xfrm>
          <a:off x="30910068" y="23018652"/>
          <a:ext cx="4670138" cy="4310401"/>
          <a:chOff x="22277916" y="34140774"/>
          <a:chExt cx="4699001" cy="4160310"/>
        </a:xfrm>
      </xdr:grpSpPr>
      <xdr:graphicFrame macro="">
        <xdr:nvGraphicFramePr>
          <xdr:cNvPr id="27" name="Chart 26"/>
          <xdr:cNvGraphicFramePr/>
        </xdr:nvGraphicFramePr>
        <xdr:xfrm>
          <a:off x="22277916" y="34140774"/>
          <a:ext cx="4699001" cy="4117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28" name="Chart 27"/>
          <xdr:cNvGraphicFramePr>
            <a:graphicFrameLocks/>
          </xdr:cNvGraphicFramePr>
        </xdr:nvGraphicFramePr>
        <xdr:xfrm>
          <a:off x="22690666" y="34649834"/>
          <a:ext cx="4201584" cy="365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njembo/Desktop/PMS/3rd%20Qaurter%20reviews%2028.01.2016/DPI%20Annual%20Plan%202015%20(3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Namibia/Office%20of%20the%20Prime%20Minister/OPM%20PHASE%202/Annual%20Plan/AP%202016-17/Empty%20Template/Annual%20Plan%20&amp;%20Review%20(Templat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Templates"/>
      <sheetName val="AP Workspace"/>
      <sheetName val="Sheet2"/>
      <sheetName val="Sheet1"/>
      <sheetName val="PA Workspace"/>
      <sheetName val="Annual Budget Execution"/>
      <sheetName val="Datasets"/>
      <sheetName val="Play Ground!"/>
      <sheetName val="Help"/>
    </sheetNames>
    <sheetDataSet>
      <sheetData sheetId="0"/>
      <sheetData sheetId="1"/>
      <sheetData sheetId="2">
        <row r="1162">
          <cell r="T1162">
            <v>0</v>
          </cell>
        </row>
        <row r="1163">
          <cell r="T1163">
            <v>49</v>
          </cell>
        </row>
        <row r="1164">
          <cell r="T1164">
            <v>29</v>
          </cell>
        </row>
        <row r="1165">
          <cell r="T1165">
            <v>21</v>
          </cell>
        </row>
        <row r="1166">
          <cell r="T1166">
            <v>100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7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4"/>
  <sheetViews>
    <sheetView tabSelected="1" topLeftCell="D1" zoomScale="110" zoomScaleNormal="110" workbookViewId="0">
      <pane xSplit="2" ySplit="5" topLeftCell="AM94" activePane="bottomRight" state="frozen"/>
      <selection activeCell="D1" sqref="D1"/>
      <selection pane="topRight" activeCell="F1" sqref="F1"/>
      <selection pane="bottomLeft" activeCell="D6" sqref="D6"/>
      <selection pane="bottomRight" activeCell="AM15" sqref="AM15"/>
    </sheetView>
  </sheetViews>
  <sheetFormatPr defaultColWidth="9.140625" defaultRowHeight="12.75" x14ac:dyDescent="0.2"/>
  <cols>
    <col min="1" max="1" width="18.28515625" style="31" customWidth="1"/>
    <col min="2" max="2" width="9.140625" style="31"/>
    <col min="3" max="3" width="52.42578125" style="31" bestFit="1" customWidth="1"/>
    <col min="4" max="5" width="23.5703125" style="31" customWidth="1"/>
    <col min="6" max="6" width="10.85546875" style="31" customWidth="1"/>
    <col min="7" max="7" width="9.140625" style="31"/>
    <col min="8" max="8" width="4" style="31" bestFit="1" customWidth="1"/>
    <col min="9" max="15" width="9.140625" style="31"/>
    <col min="16" max="16" width="9.28515625" style="31" bestFit="1" customWidth="1"/>
    <col min="17" max="17" width="9.140625" style="31"/>
    <col min="18" max="18" width="11.7109375" style="31" bestFit="1" customWidth="1"/>
    <col min="19" max="42" width="9.140625" style="31"/>
    <col min="43" max="48" width="11.85546875" style="31" customWidth="1"/>
    <col min="49" max="53" width="19.42578125" style="31" customWidth="1"/>
    <col min="54" max="16384" width="9.140625" style="31"/>
  </cols>
  <sheetData>
    <row r="1" spans="1:53" ht="29.25" customHeight="1" x14ac:dyDescent="0.2">
      <c r="C1" s="108" t="s">
        <v>86</v>
      </c>
      <c r="D1" s="108"/>
      <c r="E1" s="108"/>
      <c r="F1" s="108"/>
      <c r="G1" s="108"/>
      <c r="H1" s="108"/>
      <c r="I1" s="108"/>
      <c r="J1" s="108"/>
      <c r="K1" s="108"/>
      <c r="L1" s="108"/>
    </row>
    <row r="2" spans="1:53" ht="33" customHeight="1" thickBot="1" x14ac:dyDescent="0.4">
      <c r="C2" s="188" t="s">
        <v>87</v>
      </c>
      <c r="D2" s="188"/>
      <c r="E2" s="188"/>
      <c r="F2" s="188"/>
    </row>
    <row r="3" spans="1:53" s="66" customFormat="1" ht="13.5" customHeight="1" x14ac:dyDescent="0.25">
      <c r="A3" s="177" t="s">
        <v>100</v>
      </c>
      <c r="B3" s="179" t="s">
        <v>101</v>
      </c>
      <c r="C3" s="200" t="s">
        <v>0</v>
      </c>
      <c r="D3" s="167" t="s">
        <v>102</v>
      </c>
      <c r="E3" s="167" t="s">
        <v>103</v>
      </c>
      <c r="F3" s="167" t="s">
        <v>21</v>
      </c>
      <c r="G3" s="167" t="s">
        <v>26</v>
      </c>
      <c r="H3" s="167" t="s">
        <v>84</v>
      </c>
      <c r="I3" s="167"/>
      <c r="J3" s="167"/>
      <c r="K3" s="167"/>
      <c r="L3" s="192"/>
      <c r="M3" s="191" t="s">
        <v>41</v>
      </c>
      <c r="N3" s="167"/>
      <c r="O3" s="167"/>
      <c r="P3" s="167"/>
      <c r="Q3" s="167"/>
      <c r="R3" s="192"/>
      <c r="S3" s="191" t="s">
        <v>40</v>
      </c>
      <c r="T3" s="167"/>
      <c r="U3" s="167"/>
      <c r="V3" s="167"/>
      <c r="W3" s="167"/>
      <c r="X3" s="192"/>
      <c r="Y3" s="191" t="s">
        <v>39</v>
      </c>
      <c r="Z3" s="167"/>
      <c r="AA3" s="167"/>
      <c r="AB3" s="167"/>
      <c r="AC3" s="167"/>
      <c r="AD3" s="192"/>
      <c r="AE3" s="191" t="s">
        <v>38</v>
      </c>
      <c r="AF3" s="167"/>
      <c r="AG3" s="167"/>
      <c r="AH3" s="167"/>
      <c r="AI3" s="167"/>
      <c r="AJ3" s="192"/>
      <c r="AK3" s="205" t="s">
        <v>37</v>
      </c>
      <c r="AL3" s="205"/>
      <c r="AM3" s="205"/>
      <c r="AN3" s="205"/>
      <c r="AO3" s="205"/>
      <c r="AP3" s="206"/>
      <c r="AQ3" s="205" t="s">
        <v>44</v>
      </c>
      <c r="AR3" s="205"/>
      <c r="AS3" s="205"/>
      <c r="AT3" s="205"/>
      <c r="AU3" s="205"/>
      <c r="AV3" s="206"/>
      <c r="AW3" s="191" t="s">
        <v>2</v>
      </c>
      <c r="AX3" s="167" t="s">
        <v>35</v>
      </c>
      <c r="AY3" s="167" t="s">
        <v>18</v>
      </c>
      <c r="AZ3" s="167" t="s">
        <v>19</v>
      </c>
      <c r="BA3" s="192" t="s">
        <v>3</v>
      </c>
    </row>
    <row r="4" spans="1:53" s="66" customFormat="1" ht="12" customHeight="1" x14ac:dyDescent="0.25">
      <c r="A4" s="178"/>
      <c r="B4" s="180"/>
      <c r="C4" s="201"/>
      <c r="D4" s="168"/>
      <c r="E4" s="168"/>
      <c r="F4" s="168"/>
      <c r="G4" s="168"/>
      <c r="H4" s="193" t="s">
        <v>85</v>
      </c>
      <c r="I4" s="193"/>
      <c r="J4" s="193"/>
      <c r="K4" s="193"/>
      <c r="L4" s="194"/>
      <c r="M4" s="189" t="s">
        <v>42</v>
      </c>
      <c r="N4" s="196" t="s">
        <v>14</v>
      </c>
      <c r="O4" s="196" t="s">
        <v>15</v>
      </c>
      <c r="P4" s="168" t="s">
        <v>30</v>
      </c>
      <c r="Q4" s="168"/>
      <c r="R4" s="195"/>
      <c r="S4" s="189" t="s">
        <v>42</v>
      </c>
      <c r="T4" s="196" t="s">
        <v>14</v>
      </c>
      <c r="U4" s="196" t="s">
        <v>15</v>
      </c>
      <c r="V4" s="168" t="s">
        <v>31</v>
      </c>
      <c r="W4" s="168"/>
      <c r="X4" s="195"/>
      <c r="Y4" s="189" t="s">
        <v>42</v>
      </c>
      <c r="Z4" s="196" t="s">
        <v>14</v>
      </c>
      <c r="AA4" s="196" t="s">
        <v>15</v>
      </c>
      <c r="AB4" s="168" t="s">
        <v>32</v>
      </c>
      <c r="AC4" s="168"/>
      <c r="AD4" s="195"/>
      <c r="AE4" s="189" t="s">
        <v>42</v>
      </c>
      <c r="AF4" s="168" t="s">
        <v>14</v>
      </c>
      <c r="AG4" s="168" t="s">
        <v>15</v>
      </c>
      <c r="AH4" s="168" t="s">
        <v>33</v>
      </c>
      <c r="AI4" s="168"/>
      <c r="AJ4" s="195"/>
      <c r="AK4" s="189" t="s">
        <v>42</v>
      </c>
      <c r="AL4" s="196" t="s">
        <v>14</v>
      </c>
      <c r="AM4" s="196" t="s">
        <v>15</v>
      </c>
      <c r="AN4" s="168" t="s">
        <v>34</v>
      </c>
      <c r="AO4" s="168"/>
      <c r="AP4" s="195"/>
      <c r="AQ4" s="203" t="s">
        <v>36</v>
      </c>
      <c r="AR4" s="203"/>
      <c r="AS4" s="203"/>
      <c r="AT4" s="203"/>
      <c r="AU4" s="203"/>
      <c r="AV4" s="204"/>
      <c r="AW4" s="189"/>
      <c r="AX4" s="168"/>
      <c r="AY4" s="168"/>
      <c r="AZ4" s="168"/>
      <c r="BA4" s="195"/>
    </row>
    <row r="5" spans="1:53" s="66" customFormat="1" ht="50.25" customHeight="1" thickBot="1" x14ac:dyDescent="0.3">
      <c r="A5" s="178"/>
      <c r="B5" s="180"/>
      <c r="C5" s="202"/>
      <c r="D5" s="169"/>
      <c r="E5" s="169"/>
      <c r="F5" s="169"/>
      <c r="G5" s="169"/>
      <c r="H5" s="77" t="s">
        <v>79</v>
      </c>
      <c r="I5" s="77" t="s">
        <v>80</v>
      </c>
      <c r="J5" s="77" t="s">
        <v>81</v>
      </c>
      <c r="K5" s="77" t="s">
        <v>82</v>
      </c>
      <c r="L5" s="78" t="s">
        <v>83</v>
      </c>
      <c r="M5" s="190"/>
      <c r="N5" s="197"/>
      <c r="O5" s="197"/>
      <c r="P5" s="67" t="s">
        <v>28</v>
      </c>
      <c r="Q5" s="67" t="s">
        <v>29</v>
      </c>
      <c r="R5" s="68" t="s">
        <v>27</v>
      </c>
      <c r="S5" s="190"/>
      <c r="T5" s="197"/>
      <c r="U5" s="197"/>
      <c r="V5" s="67" t="s">
        <v>28</v>
      </c>
      <c r="W5" s="67" t="s">
        <v>29</v>
      </c>
      <c r="X5" s="68" t="s">
        <v>27</v>
      </c>
      <c r="Y5" s="190"/>
      <c r="Z5" s="197"/>
      <c r="AA5" s="197"/>
      <c r="AB5" s="67" t="s">
        <v>28</v>
      </c>
      <c r="AC5" s="67" t="s">
        <v>29</v>
      </c>
      <c r="AD5" s="68" t="s">
        <v>27</v>
      </c>
      <c r="AE5" s="190"/>
      <c r="AF5" s="169"/>
      <c r="AG5" s="169"/>
      <c r="AH5" s="67" t="s">
        <v>28</v>
      </c>
      <c r="AI5" s="67" t="s">
        <v>29</v>
      </c>
      <c r="AJ5" s="68" t="s">
        <v>27</v>
      </c>
      <c r="AK5" s="190"/>
      <c r="AL5" s="197"/>
      <c r="AM5" s="197"/>
      <c r="AN5" s="67" t="s">
        <v>28</v>
      </c>
      <c r="AO5" s="67" t="s">
        <v>29</v>
      </c>
      <c r="AP5" s="68" t="s">
        <v>27</v>
      </c>
      <c r="AQ5" s="79" t="s">
        <v>43</v>
      </c>
      <c r="AR5" s="77" t="s">
        <v>14</v>
      </c>
      <c r="AS5" s="77" t="s">
        <v>15</v>
      </c>
      <c r="AT5" s="67" t="s">
        <v>28</v>
      </c>
      <c r="AU5" s="67" t="s">
        <v>29</v>
      </c>
      <c r="AV5" s="68" t="s">
        <v>27</v>
      </c>
      <c r="AW5" s="199"/>
      <c r="AX5" s="169"/>
      <c r="AY5" s="169"/>
      <c r="AZ5" s="169"/>
      <c r="BA5" s="198"/>
    </row>
    <row r="6" spans="1:53" ht="44.25" customHeight="1" thickBot="1" x14ac:dyDescent="0.25">
      <c r="A6" s="173" t="s">
        <v>104</v>
      </c>
      <c r="B6" s="172" t="s">
        <v>105</v>
      </c>
      <c r="C6" s="170" t="s">
        <v>106</v>
      </c>
      <c r="D6" s="71" t="s">
        <v>107</v>
      </c>
      <c r="E6" s="71" t="s">
        <v>108</v>
      </c>
      <c r="F6" s="71" t="s">
        <v>25</v>
      </c>
      <c r="G6" s="71">
        <v>2</v>
      </c>
      <c r="H6" s="71"/>
      <c r="I6" s="71"/>
      <c r="J6" s="71">
        <v>1</v>
      </c>
      <c r="K6" s="71">
        <v>1</v>
      </c>
      <c r="L6" s="72">
        <v>1</v>
      </c>
      <c r="M6" s="149" t="str">
        <f t="shared" ref="M6:M23" si="0">IF($T6="","",IF($F6="Decremental",I6,IF($F6="Absolute[-]",I6,IF($F6="Incremental",I6,$G6+I6))))</f>
        <v/>
      </c>
      <c r="N6" s="150" t="str">
        <f t="shared" ref="N6:N23" si="1">IF(H6="","",H6)</f>
        <v/>
      </c>
      <c r="O6" s="71"/>
      <c r="P6" s="138" t="str">
        <f t="shared" ref="P6:P23" si="2">IF(N6="","",IF(AND(N6&lt;&gt;"",N6=""),0,IF($F6="Absolute",IF(N6=0,0,IF((O6/N6)&gt;=1,1,IF((O6/N6)&lt;=0,0,(O6/N6)))),IF($F6="Incremental",IF((N6-G6)=0,0,IF(((O6-G6)/(N6-G6))&gt;=1,1,IF(((O6-G6)/(N6-G6))&lt;=0,0,((O6-G6)/(N6-G6))))),IF($F6="Decremental",IF((G6-N6)=0,0,IF(((G6-O6)/(G6-N6))&gt;=1,1,IF(((G6-O6)/(G6-N6))&lt;=0,0,((G6-O6)/(G6-N6))))),IF($F6="Absolute[-]",IF(O6=0,0,IF((O6&gt;N6),0,IF((N6/O6)&gt;=1,1,IF((N6/O6)&lt;=0,0,(N6/O6))))), ))))))</f>
        <v/>
      </c>
      <c r="Q6" s="138" t="str">
        <f t="shared" ref="Q6:Q23" si="3">IF(N6="","",IF(AND(N6&lt;&gt;"",O6=""),1,IF($F6="Absolute",IF(N6=0,0,((O6-N6)/N6)),IF($F6="Incremental",IF((N6-G6)=0,0,(((O6-G6)-(N6-G6))/(N6-G6))),IF($F6="Decremental",IF((G6-N6)=0,0,(((G6-O6)-(G6-N6))/(G6-N6))),IF($F6="Absolute[-]",IF(O6=0,0,((N6-O6)/O6)),""))))))</f>
        <v/>
      </c>
      <c r="R6" s="152" t="str">
        <f>IF(N6="","",IF(AND(N6&lt;&gt;"",O6=""),0,IF($F6="Absolute",IF(N6=0,0,((O6-N6))),IF($F6="Incremental",IF((N6-#REF!)=0,0,(((O6-#REF!)-(N6-#REF!)))),IF($F6="Decremental",IF((#REF!-N6)=0,0,(((#REF!-O6)-(#REF!-N6)))),IF($F6="Absolute[-]",IF(O6=0,0,((N6-O6))),""))))))</f>
        <v/>
      </c>
      <c r="S6" s="149" t="str">
        <f t="shared" ref="S6" si="4">IF($T6="","",IF($F6="Decremental",O6,IF($F6="Absolute[-]",O6,IF($F6="Incremental",O6,$G6+O6))))</f>
        <v/>
      </c>
      <c r="T6" s="150" t="str">
        <f>IF(I6="","",I6)</f>
        <v/>
      </c>
      <c r="U6" s="71"/>
      <c r="V6" s="138" t="str">
        <f t="shared" ref="V6:V23" si="5">IF(T6="","",IF(AND(T6&lt;&gt;"",U6=""),0,IF($F6="Absolute",IF(T6=0,0,IF((U6/T6)&gt;=1,1,IF((U6/T6)&lt;=0,0,(U6/T6)))),IF($F6="Incremental",IF((T6-S6)=0,0,IF(((U6-S6)/(T6-S6))&gt;=1,1,IF(((U6-S6)/(T6-S6))&lt;=0,0,((U6-S6)/(T6-S6))))),IF($F6="Decremental",IF((S6-T6)=0,0,IF(((S6-U6)/(S6-T6))&gt;=1,1,IF(((S6-U6)/(S6-T6))&lt;=0,0,((S6-U6)/(S6-T6))))),IF($F6="Absolute[-]",IF(U6=0,0,IF((U6&gt;T6),0,IF((T6/U6)&gt;=1,1,IF((T6/U6)&lt;=0,0,(T6/U6))))), ))))))</f>
        <v/>
      </c>
      <c r="W6" s="138" t="str">
        <f t="shared" ref="W6:W23" si="6">IF(T6="","",IF(AND(T6&lt;&gt;"",U6=""),1,IF($F6="Absolute",IF(T6=0,0,((U6-T6)/T6)),IF($F6="Incremental",IF((T6-S6)=0,0,(((U6-S6)-(T6-S6))/(T6-S6))),IF($F6="Decremental",IF((S6-T6)=0,0,(((S6-U6)-(S6-T6))/(S6-T6))),IF($F6="Absolute[-]",IF(U6=0,0,((T6-U6)/U6)),""))))))</f>
        <v/>
      </c>
      <c r="X6" s="154" t="str">
        <f>IF(T6="","",IF(AND(T6&lt;&gt;"",U6=""),0,IF($F6="Absolute",IF(T6=0,0,((U6-T6))),IF($F6="Incremental",IF((T6-#REF!)=0,0,(((U6-#REF!)-(T6-#REF!)))),IF($F6="Decremental",IF((#REF!-T6)=0,0,(((#REF!-U6)-(#REF!-T6)))),IF($F6="Absolute[-]",IF(U6=0,0,((T6-U6))),""))))))</f>
        <v/>
      </c>
      <c r="Y6" s="153" t="str">
        <f t="shared" ref="Y6:Y23" si="7">IF($T6="","",IF($F6="Decremental",U6,IF($F6="Absolute[-]",U6,IF($F6="Incremental",U6,$G6+U6))))</f>
        <v/>
      </c>
      <c r="Z6" s="150">
        <f>IF(J6="","",J6)</f>
        <v>1</v>
      </c>
      <c r="AA6" s="71">
        <v>0</v>
      </c>
      <c r="AB6" s="138">
        <f t="shared" ref="AB6:AB23" si="8">IF(Z6="","",IF(AND(Z6&lt;&gt;"",AA6=""),0,IF($F6="Absolute",IF(Z6=0,0,IF((AA6/Z6)&gt;=1,1,IF((AA6/Z6)&lt;=0,0,(AA6/Z6)))),IF($F6="Incremental",IF((Z6-Y6)=0,0,IF(((AA6-Y6)/(Z6-Y6))&gt;=1,1,IF(((AA6-Y6)/(Z6-Y6))&lt;=0,0,((AA6-Y6)/(Z6-Y6))))),IF($F6="Decremental",IF((Y6-Z6)=0,0,IF(((Y6-AA6)/(Y6-Z6))&gt;=1,1,IF(((Y6-AA6)/(Y6-Z6))&lt;=0,0,((Y6-AA6)/(Y6-Z6))))),IF($F6="Absolute[-]",IF(AA6=0,0,IF((AA6&gt;Z6),0,IF((Z6/AA6)&gt;=1,1,IF((Z6/AA6)&lt;=0,0,(Z6/AA6))))), ))))))</f>
        <v>0</v>
      </c>
      <c r="AC6" s="138">
        <f t="shared" ref="AC6:AC23" si="9">IF(Z6="","",IF(AND(Z6&lt;&gt;"",AA6=""),1,IF($F6="Absolute",IF(Z6=0,0,((AA6-Z6)/Z6)),IF($F6="Incremental",IF((Z6-Y6)=0,0,(((AA6-Y6)-(Z6-Y6))/(Z6-Y6))),IF($F6="Decremental",IF((Y6-Z6)=0,0,(((Y6-AA6)-(Y6-Z6))/(Y6-Z6))),IF($F6="Absolute[-]",IF(AA6=0,0,((Z6-AA6)/AA6)),""))))))</f>
        <v>0</v>
      </c>
      <c r="AD6" s="154">
        <f>IF(Z6="","",IF(AND(Z6&lt;&gt;"",AA6=""),0,IF($F6="Absolute",IF(Z6=0,0,((AA6-Z6))),IF($F6="Incremental",IF((Z6-#REF!)=0,0,(((AA6-#REF!)-(Z6-#REF!)))),IF($F6="Decremental",IF((#REF!-Z6)=0,0,(((#REF!-AA6)-(#REF!-Z6)))),IF($F6="Absolute[-]",IF(AA6=0,0,((Z6-AA6))),""))))))</f>
        <v>0</v>
      </c>
      <c r="AE6" s="136" t="str">
        <f t="shared" ref="AE6:AE23" si="10">IF($T6="","",IF($F6="Decremental",AA6,IF($F6="Absolute[-]",AA6,IF($F6="Incremental",AA6,$G6+AA6))))</f>
        <v/>
      </c>
      <c r="AF6" s="150">
        <f>IF(K6="","",K6)</f>
        <v>1</v>
      </c>
      <c r="AG6" s="71">
        <v>0</v>
      </c>
      <c r="AH6" s="138">
        <f t="shared" ref="AH6:AH23" si="11">IF(AF6="","",IF(AND(AF6&lt;&gt;"",AG6=""),0,IF($F6="Absolute",IF(AF6=0,0,IF((AG6/AF6)&gt;=1,1,IF((AG6/AF6)&lt;=0,0,(AG6/AF6)))),IF($F6="Incremental",IF((AF6-AE6)=0,0,IF(((AG6-AE6)/(AF6-AE6))&gt;=1,1,IF(((AG6-AE6)/(AF6-AE6))&lt;=0,0,((AG6-AE6)/(AF6-AE6))))),IF($F6="Decremental",IF((AE6-AF6)=0,0,IF(((AE6-AG6)/(AE6-AF6))&gt;=1,1,IF(((AE6-AG6)/(AE6-AF6))&lt;=0,0,((AE6-AG6)/(AE6-AF6))))),IF($F6="Absolute[-]",IF(AG6=0,0,IF((AG6&gt;AF6),0,IF((AF6/AG6)&gt;=1,1,IF((AF6/AG6)&lt;=0,0,(AF6/AG6))))), ))))))</f>
        <v>0</v>
      </c>
      <c r="AI6" s="138">
        <f t="shared" ref="AI6:AI23" si="12">IF(AF6="","",IF(AND(AF6&lt;&gt;"",AG6=""),1,IF($F6="Absolute",IF(AF6=0,0,((AG6-AF6)/AF6)),IF($F6="Incremental",IF((AF6-AE6)=0,0,(((AG6-AE6)-(AF6-AE6))/(AF6-AE6))),IF($F6="Decremental",IF((AE6-AF6)=0,0,(((AE6-AG6)-(AE6-AF6))/(AE6-AF6))),IF($F6="Absolute[-]",IF(AG6=0,0,((AF6-AG6)/AG6)),""))))))</f>
        <v>0</v>
      </c>
      <c r="AJ6" s="154">
        <f>IF(AF6="","",IF(AND(AF6&lt;&gt;"",AG6=""),0,IF($F6="Absolute",IF(AF6=0,0,((AG6-AF6))),IF($F6="Incremental",IF((AF6-#REF!)=0,0,(((AG6-#REF!)-(AF6-#REF!)))),IF($F6="Decremental",IF((#REF!-AF6)=0,0,(((#REF!-AG6)-(#REF!-AF6)))),IF($F6="Absolute[-]",IF(AG6=0,0,((AF6-AG6))),""))))))</f>
        <v>0</v>
      </c>
      <c r="AK6" s="136" t="str">
        <f t="shared" ref="AK6" si="13">IF($T6="","",IF($F6="Decremental",AG6,IF($F6="Absolute[-]",AG6,IF($F6="Incremental",AG6,$G6+AG6))))</f>
        <v/>
      </c>
      <c r="AL6" s="80">
        <f t="shared" ref="AL6:AL18" si="14">IF(L6="","",L6)</f>
        <v>1</v>
      </c>
      <c r="AM6" s="71">
        <v>0</v>
      </c>
      <c r="AN6" s="138">
        <f t="shared" ref="AN6" si="15">IF(AL6="","",IF(AND(AL6&lt;&gt;"",AM6=""),0,IF($F6="Absolute",IF(AL6=0,0,IF((AM6/AL6)&gt;=1,1,IF((AM6/AL6)&lt;=0,0,(AM6/AL6)))),IF($F6="Incremental",IF((AL6-AK6)=0,0,IF(((AM6-AK6)/(AL6-AK6))&gt;=1,1,IF(((AM6-AK6)/(AL6-AK6))&lt;=0,0,((AM6-AK6)/(AL6-AK6))))),IF($F6="Decremental",IF((AK6-AL6)=0,0,IF(((AK6-AM6)/(AK6-AL6))&gt;=1,1,IF(((AK6-AM6)/(AK6-AL6))&lt;=0,0,((AK6-AM6)/(AK6-AL6))))),IF($F6="Absolute[-]",IF(AM6=0,0,IF((AM6&gt;AL6),0,IF((AL6/AM6)&gt;=1,1,IF((AL6/AM6)&lt;=0,0,(AL6/AM6))))), ))))))</f>
        <v>0</v>
      </c>
      <c r="AO6" s="138">
        <f t="shared" ref="AO6" si="16">IF(AL6="","",IF(AND(AL6&lt;&gt;"",AM6=""),1,IF($F6="Absolute",IF(AL6=0,0,((AM6-AL6)/AL6)),IF($F6="Incremental",IF((AL6-AK6)=0,0,(((AM6-AK6)-(AL6-AK6))/(AL6-AK6))),IF($F6="Decremental",IF((AK6-AL6)=0,0,(((AK6-AM6)-(AK6-AL6))/(AK6-AL6))),IF($F6="Absolute[-]",IF(AM6=0,0,((AL6-AM6)/AM6)),""))))))</f>
        <v>0</v>
      </c>
      <c r="AP6" s="154">
        <f>IF(AL6="","",IF(AND(AL6&lt;&gt;"",AM6=""),0,IF($F6="Absolute",IF(AL6=0,0,((AM6-AL6))),IF($F6="Incremental",IF((AL6-#REF!)=0,0,(((AM6-#REF!)-(AL6-#REF!)))),IF($F6="Decremental",IF((#REF!-AL6)=0,0,(((#REF!-AM6)-(#REF!-AL6)))),IF($F6="Absolute[-]",IF(AM6=0,0,((AL6-AM6))),""))))))</f>
        <v>0</v>
      </c>
      <c r="AQ6" s="136" t="str">
        <f t="shared" ref="AQ6:AQ23" si="17">IF($T6="","",IF($F6="Decremental",AM6,IF($F6="Absolute[-]",AM6,IF($F6="Incremental",AM6,$G6+AM6))))</f>
        <v/>
      </c>
      <c r="AR6" s="152">
        <f t="shared" ref="AR6:AR23" si="18">IF(CONCATENATE(N6,T6,Z6,AF6,AL6)="","",IF($F6="Decremental",MIN(N6,T6,Z6,AF6,AL6),IF($F6="Absolute[-]",MIN(N6,T6,Z6,AF6,AL6),IF($F6="Incremental",MAX(N6,T6,Z6,AF6,AL6),SUM(N6,T6,Z6,AF6,AL6)))))</f>
        <v>1</v>
      </c>
      <c r="AS6" s="152">
        <f t="shared" ref="AS6:AS23" si="19">IF(CONCATENATE(O6,U6,AA6,AG6,AM6)="","",IF($F6="Decremental",MIN(O6,U6,AA6,AG6,AM6),IF($F6="Absolute[-]",MIN(O6,U6,AA6,AG6,AM6),IF($F6="Incremental",MAX(O6,U6,AA6,AG6,AM6),SUM(O6,U6,AA6,AG6,AM6)))))</f>
        <v>0</v>
      </c>
      <c r="AT6" s="139">
        <f t="shared" ref="AT6:AT23" si="20">IF(AR6="","",IF(AND(AR6&lt;&gt;"",AR6=""),0,IF($F6="Absolute",IF(AR6=0,0,IF((AS6/AR6)&gt;=1,1,IF((AS6/AR6)&lt;=0,0,(AS6/AR6)))),IF($F6="Incremental",IF((AR6-G6)=0,0,IF(((AS6-G6)/(AR6-G6))&gt;=1,1,IF(((AS6-G6)/(AR6-G6))&lt;=0,0,((AS6-G6)/(AR6-G6))))),IF($F6="Decremental",IF((G6-AR6)=0,0,IF(((G6-AS6)/(G6-AR6))&gt;=1,1,IF(((G6-AS6)/(G6-AR6))&lt;=0,0,((G6-AS6)/(G6-AR6))))),IF($F6="Absolute[-]",IF(AS6=0,0,IF((AS6&gt;AR6),0,IF((AR6/AS6)&gt;=1,1,IF((AR6/AS6)&lt;=0,0,(AR6/AS6))))), ))))))</f>
        <v>0</v>
      </c>
      <c r="AU6" s="139">
        <f t="shared" ref="AU6:AU23" si="21">IF(AR6="","",IF(AND(AR6&lt;&gt;"",AS6=""),1,IF($F6="Absolute",IF(AR6=0,0,((AS6-AR6)/AR6)),IF($F6="Incremental",IF((AR6-G6)=0,0,(((AS6-G6)-(AR6-G6))/(AR6-G6))),IF($F6="Decremental",IF((G6-AR6)=0,0,(((G6-AS6)-(G6-AR6))/(G6-AR6))),IF($F6="Absolute[-]",IF(AS6=0,0,((AR6-AS6)/AS6)),""))))))</f>
        <v>0</v>
      </c>
      <c r="AV6" s="152">
        <f t="shared" ref="AV6:AV23" si="22">IF(AR6="","",IF(AND(AR6&lt;&gt;"",AS6=""),0,IF($F6="Absolute",IF(AR6=0,0,((AS6-AR6))),IF($F6="Incremental",IF((AR6-G6)=0,0,(((AS6-G6)-(AR6-G6)))),IF($F6="Decremental",IF((G6-AR6)=0,0,(((G6-AS6)-(G6-AR6)))),IF($F6="Absolute[-]",IF(AS6=0,0,((AR6-AS6))),""))))))</f>
        <v>0</v>
      </c>
      <c r="AW6" s="185" t="s">
        <v>95</v>
      </c>
      <c r="AX6" s="91" t="s">
        <v>97</v>
      </c>
      <c r="AY6" s="34" t="s">
        <v>160</v>
      </c>
      <c r="AZ6" s="114" t="s">
        <v>161</v>
      </c>
      <c r="BA6" s="33" t="s">
        <v>162</v>
      </c>
    </row>
    <row r="7" spans="1:53" ht="39" thickBot="1" x14ac:dyDescent="0.25">
      <c r="A7" s="173"/>
      <c r="B7" s="172"/>
      <c r="C7" s="171"/>
      <c r="D7" s="71" t="s">
        <v>109</v>
      </c>
      <c r="E7" s="71" t="s">
        <v>110</v>
      </c>
      <c r="F7" s="71" t="s">
        <v>25</v>
      </c>
      <c r="G7" s="71"/>
      <c r="H7" s="71"/>
      <c r="I7" s="71"/>
      <c r="J7" s="71"/>
      <c r="K7" s="71">
        <v>1</v>
      </c>
      <c r="L7" s="72">
        <v>1</v>
      </c>
      <c r="M7" s="149" t="str">
        <f t="shared" si="0"/>
        <v/>
      </c>
      <c r="N7" s="150" t="str">
        <f t="shared" si="1"/>
        <v/>
      </c>
      <c r="O7" s="71"/>
      <c r="P7" s="138" t="str">
        <f t="shared" si="2"/>
        <v/>
      </c>
      <c r="Q7" s="138" t="str">
        <f t="shared" si="3"/>
        <v/>
      </c>
      <c r="R7" s="152" t="str">
        <f>IF(N7="","",IF(AND(N7&lt;&gt;"",O7=""),0,IF($F7="Absolute",IF(N7=0,0,((O7-N7))),IF($F7="Incremental",IF((N7-#REF!)=0,0,(((O7-#REF!)-(N7-#REF!)))),IF($F7="Decremental",IF((#REF!-N7)=0,0,(((#REF!-O7)-(#REF!-N7)))),IF($F7="Absolute[-]",IF(O7=0,0,((N7-O7))),""))))))</f>
        <v/>
      </c>
      <c r="S7" s="153" t="str">
        <f t="shared" ref="S7:S14" si="23">IF($T7="","",IF($F7="Decremental",O7,IF($F7="Absolute[-]",O7,IF($F7="Incremental",O7,$G7+O7))))</f>
        <v/>
      </c>
      <c r="T7" s="150" t="str">
        <f>IF(I7="","",I7)</f>
        <v/>
      </c>
      <c r="U7" s="71"/>
      <c r="V7" s="138" t="str">
        <f t="shared" si="5"/>
        <v/>
      </c>
      <c r="W7" s="138" t="str">
        <f t="shared" si="6"/>
        <v/>
      </c>
      <c r="X7" s="154" t="str">
        <f>IF(T7="","",IF(AND(T7&lt;&gt;"",U7=""),0,IF($F7="Absolute",IF(T7=0,0,((U7-T7))),IF($F7="Incremental",IF((T7-#REF!)=0,0,(((U7-#REF!)-(T7-#REF!)))),IF($F7="Decremental",IF((#REF!-T7)=0,0,(((#REF!-U7)-(#REF!-T7)))),IF($F7="Absolute[-]",IF(U7=0,0,((T7-U7))),""))))))</f>
        <v/>
      </c>
      <c r="Y7" s="153" t="str">
        <f t="shared" si="7"/>
        <v/>
      </c>
      <c r="Z7" s="150" t="str">
        <f t="shared" ref="Z7:Z24" si="24">IF(J7="","",J7)</f>
        <v/>
      </c>
      <c r="AA7" s="71"/>
      <c r="AB7" s="138" t="str">
        <f t="shared" si="8"/>
        <v/>
      </c>
      <c r="AC7" s="138" t="str">
        <f t="shared" si="9"/>
        <v/>
      </c>
      <c r="AD7" s="154" t="str">
        <f>IF(Z7="","",IF(AND(Z7&lt;&gt;"",AA7=""),0,IF($F7="Absolute",IF(Z7=0,0,((AA7-Z7))),IF($F7="Incremental",IF((Z7-#REF!)=0,0,(((AA7-#REF!)-(Z7-#REF!)))),IF($F7="Decremental",IF((#REF!-Z7)=0,0,(((#REF!-AA7)-(#REF!-Z7)))),IF($F7="Absolute[-]",IF(AA7=0,0,((Z7-AA7))),""))))))</f>
        <v/>
      </c>
      <c r="AE7" s="136" t="str">
        <f t="shared" si="10"/>
        <v/>
      </c>
      <c r="AF7" s="150">
        <f t="shared" ref="AF7:AF24" si="25">IF(K7="","",K7)</f>
        <v>1</v>
      </c>
      <c r="AG7" s="71">
        <v>0</v>
      </c>
      <c r="AH7" s="138">
        <f t="shared" si="11"/>
        <v>0</v>
      </c>
      <c r="AI7" s="138">
        <f t="shared" si="12"/>
        <v>0</v>
      </c>
      <c r="AJ7" s="154">
        <f>IF(AF7="","",IF(AND(AF7&lt;&gt;"",AG7=""),0,IF($F7="Absolute",IF(AF7=0,0,((AG7-AF7))),IF($F7="Incremental",IF((AF7-#REF!)=0,0,(((AG7-#REF!)-(AF7-#REF!)))),IF($F7="Decremental",IF((#REF!-AF7)=0,0,(((#REF!-AG7)-(#REF!-AF7)))),IF($F7="Absolute[-]",IF(AG7=0,0,((AF7-AG7))),""))))))</f>
        <v>0</v>
      </c>
      <c r="AK7" s="136" t="str">
        <f t="shared" ref="AK7:AK24" si="26">IF($T7="","",IF($F7="Decremental",AG7,IF($F7="Absolute[-]",AG7,IF($F7="Incremental",AG7,$G7+AG7))))</f>
        <v/>
      </c>
      <c r="AL7" s="80">
        <f t="shared" si="14"/>
        <v>1</v>
      </c>
      <c r="AM7" s="71">
        <v>0</v>
      </c>
      <c r="AN7" s="138">
        <f t="shared" ref="AN7:AN24" si="27">IF(AL7="","",IF(AND(AL7&lt;&gt;"",AM7=""),0,IF($F7="Absolute",IF(AL7=0,0,IF((AM7/AL7)&gt;=1,1,IF((AM7/AL7)&lt;=0,0,(AM7/AL7)))),IF($F7="Incremental",IF((AL7-AK7)=0,0,IF(((AM7-AK7)/(AL7-AK7))&gt;=1,1,IF(((AM7-AK7)/(AL7-AK7))&lt;=0,0,((AM7-AK7)/(AL7-AK7))))),IF($F7="Decremental",IF((AK7-AL7)=0,0,IF(((AK7-AM7)/(AK7-AL7))&gt;=1,1,IF(((AK7-AM7)/(AK7-AL7))&lt;=0,0,((AK7-AM7)/(AK7-AL7))))),IF($F7="Absolute[-]",IF(AM7=0,0,IF((AM7&gt;AL7),0,IF((AL7/AM7)&gt;=1,1,IF((AL7/AM7)&lt;=0,0,(AL7/AM7))))), ))))))</f>
        <v>0</v>
      </c>
      <c r="AO7" s="138">
        <f t="shared" ref="AO7:AO24" si="28">IF(AL7="","",IF(AND(AL7&lt;&gt;"",AM7=""),1,IF($F7="Absolute",IF(AL7=0,0,((AM7-AL7)/AL7)),IF($F7="Incremental",IF((AL7-AK7)=0,0,(((AM7-AK7)-(AL7-AK7))/(AL7-AK7))),IF($F7="Decremental",IF((AK7-AL7)=0,0,(((AK7-AM7)-(AK7-AL7))/(AK7-AL7))),IF($F7="Absolute[-]",IF(AM7=0,0,((AL7-AM7)/AM7)),""))))))</f>
        <v>0</v>
      </c>
      <c r="AP7" s="154">
        <f>IF(AL7="","",IF(AND(AL7&lt;&gt;"",AM7=""),0,IF($F7="Absolute",IF(AL7=0,0,((AM7-AL7))),IF($F7="Incremental",IF((AL7-#REF!)=0,0,(((AM7-#REF!)-(AL7-#REF!)))),IF($F7="Decremental",IF((#REF!-AL7)=0,0,(((#REF!-AM7)-(#REF!-AL7)))),IF($F7="Absolute[-]",IF(AM7=0,0,((AL7-AM7))),""))))))</f>
        <v>0</v>
      </c>
      <c r="AQ7" s="136" t="str">
        <f t="shared" si="17"/>
        <v/>
      </c>
      <c r="AR7" s="152">
        <f t="shared" si="18"/>
        <v>1</v>
      </c>
      <c r="AS7" s="152">
        <f t="shared" si="19"/>
        <v>0</v>
      </c>
      <c r="AT7" s="139">
        <f t="shared" si="20"/>
        <v>0</v>
      </c>
      <c r="AU7" s="139">
        <f t="shared" si="21"/>
        <v>0</v>
      </c>
      <c r="AV7" s="152">
        <f t="shared" si="22"/>
        <v>0</v>
      </c>
      <c r="AW7" s="186"/>
      <c r="AX7" s="90" t="s">
        <v>96</v>
      </c>
      <c r="AY7" s="34" t="s">
        <v>160</v>
      </c>
      <c r="AZ7" s="32" t="s">
        <v>163</v>
      </c>
      <c r="BA7" s="33" t="s">
        <v>162</v>
      </c>
    </row>
    <row r="8" spans="1:53" ht="77.25" thickBot="1" x14ac:dyDescent="0.25">
      <c r="A8" s="176" t="s">
        <v>111</v>
      </c>
      <c r="B8" s="175" t="s">
        <v>112</v>
      </c>
      <c r="C8" s="174" t="s">
        <v>113</v>
      </c>
      <c r="D8" s="97" t="s">
        <v>114</v>
      </c>
      <c r="E8" s="84" t="s">
        <v>115</v>
      </c>
      <c r="F8" s="71" t="s">
        <v>25</v>
      </c>
      <c r="G8" s="71">
        <v>260</v>
      </c>
      <c r="H8" s="71">
        <v>100</v>
      </c>
      <c r="I8" s="71">
        <v>150</v>
      </c>
      <c r="J8" s="71">
        <v>200</v>
      </c>
      <c r="K8" s="71">
        <v>240</v>
      </c>
      <c r="L8" s="72">
        <v>200</v>
      </c>
      <c r="M8" s="149">
        <f t="shared" si="0"/>
        <v>150</v>
      </c>
      <c r="N8" s="150">
        <f t="shared" si="1"/>
        <v>100</v>
      </c>
      <c r="O8" s="71">
        <v>0</v>
      </c>
      <c r="P8" s="138">
        <f t="shared" si="2"/>
        <v>0</v>
      </c>
      <c r="Q8" s="138">
        <f t="shared" si="3"/>
        <v>0</v>
      </c>
      <c r="R8" s="152">
        <f>IF(N8="","",IF(AND(N8&lt;&gt;"",O8=""),0,IF($F8="Absolute",IF(N8=0,0,((O8-N8))),IF($F8="Incremental",IF((N8-#REF!)=0,0,(((O8-#REF!)-(N8-#REF!)))),IF($F8="Decremental",IF((#REF!-N8)=0,0,(((#REF!-O8)-(#REF!-N8)))),IF($F8="Absolute[-]",IF(O8=0,0,((N8-O8))),""))))))</f>
        <v>0</v>
      </c>
      <c r="S8" s="153">
        <f t="shared" si="23"/>
        <v>0</v>
      </c>
      <c r="T8" s="150">
        <f t="shared" ref="T8:T24" si="29">IF(I8="","",I8)</f>
        <v>150</v>
      </c>
      <c r="U8" s="71">
        <v>0</v>
      </c>
      <c r="V8" s="138">
        <f t="shared" si="5"/>
        <v>0</v>
      </c>
      <c r="W8" s="138">
        <f t="shared" si="6"/>
        <v>0</v>
      </c>
      <c r="X8" s="154">
        <f>IF(T8="","",IF(AND(T8&lt;&gt;"",U8=""),0,IF($F8="Absolute",IF(T8=0,0,((U8-T8))),IF($F8="Incremental",IF((T8-#REF!)=0,0,(((U8-#REF!)-(T8-#REF!)))),IF($F8="Decremental",IF((#REF!-T8)=0,0,(((#REF!-U8)-(#REF!-T8)))),IF($F8="Absolute[-]",IF(U8=0,0,((T8-U8))),""))))))</f>
        <v>0</v>
      </c>
      <c r="Y8" s="153">
        <f t="shared" si="7"/>
        <v>0</v>
      </c>
      <c r="Z8" s="150">
        <f t="shared" si="24"/>
        <v>200</v>
      </c>
      <c r="AA8" s="71">
        <v>0</v>
      </c>
      <c r="AB8" s="138">
        <f t="shared" si="8"/>
        <v>0</v>
      </c>
      <c r="AC8" s="138">
        <f t="shared" si="9"/>
        <v>0</v>
      </c>
      <c r="AD8" s="154">
        <f>IF(Z8="","",IF(AND(Z8&lt;&gt;"",AA8=""),0,IF($F8="Absolute",IF(Z8=0,0,((AA8-Z8))),IF($F8="Incremental",IF((Z8-#REF!)=0,0,(((AA8-#REF!)-(Z8-#REF!)))),IF($F8="Decremental",IF((#REF!-Z8)=0,0,(((#REF!-AA8)-(#REF!-Z8)))),IF($F8="Absolute[-]",IF(AA8=0,0,((Z8-AA8))),""))))))</f>
        <v>0</v>
      </c>
      <c r="AE8" s="136">
        <f t="shared" si="10"/>
        <v>0</v>
      </c>
      <c r="AF8" s="150">
        <f t="shared" si="25"/>
        <v>240</v>
      </c>
      <c r="AG8" s="71">
        <v>226</v>
      </c>
      <c r="AH8" s="138">
        <f t="shared" si="11"/>
        <v>1</v>
      </c>
      <c r="AI8" s="138">
        <f t="shared" si="12"/>
        <v>6.1946902654867256E-2</v>
      </c>
      <c r="AJ8" s="154">
        <f>IF(AF8="","",IF(AND(AF8&lt;&gt;"",AG8=""),0,IF($F8="Absolute",IF(AF8=0,0,((AG8-AF8))),IF($F8="Incremental",IF((AF8-#REF!)=0,0,(((AG8-#REF!)-(AF8-#REF!)))),IF($F8="Decremental",IF((#REF!-AF8)=0,0,(((#REF!-AG8)-(#REF!-AF8)))),IF($F8="Absolute[-]",IF(AG8=0,0,((AF8-AG8))),""))))))</f>
        <v>14</v>
      </c>
      <c r="AK8" s="136">
        <f t="shared" si="26"/>
        <v>226</v>
      </c>
      <c r="AL8" s="80">
        <f t="shared" si="14"/>
        <v>200</v>
      </c>
      <c r="AM8" s="71">
        <v>200</v>
      </c>
      <c r="AN8" s="138">
        <f t="shared" si="27"/>
        <v>1</v>
      </c>
      <c r="AO8" s="138">
        <f t="shared" si="28"/>
        <v>0</v>
      </c>
      <c r="AP8" s="154">
        <f>IF(AL8="","",IF(AND(AL8&lt;&gt;"",AM8=""),0,IF($F8="Absolute",IF(AL8=0,0,((AM8-AL8))),IF($F8="Incremental",IF((AL8-#REF!)=0,0,(((AM8-#REF!)-(AL8-#REF!)))),IF($F8="Decremental",IF((#REF!-AL8)=0,0,(((#REF!-AM8)-(#REF!-AL8)))),IF($F8="Absolute[-]",IF(AM8=0,0,((AL8-AM8))),""))))))</f>
        <v>0</v>
      </c>
      <c r="AQ8" s="136">
        <f t="shared" si="17"/>
        <v>200</v>
      </c>
      <c r="AR8" s="152">
        <f t="shared" si="18"/>
        <v>100</v>
      </c>
      <c r="AS8" s="152">
        <f t="shared" si="19"/>
        <v>0</v>
      </c>
      <c r="AT8" s="139">
        <f t="shared" si="20"/>
        <v>0</v>
      </c>
      <c r="AU8" s="139">
        <f t="shared" si="21"/>
        <v>0</v>
      </c>
      <c r="AV8" s="152">
        <f t="shared" si="22"/>
        <v>0</v>
      </c>
      <c r="AW8" s="186"/>
      <c r="AX8" s="34" t="s">
        <v>98</v>
      </c>
      <c r="AY8" s="32" t="s">
        <v>164</v>
      </c>
      <c r="AZ8" s="32" t="s">
        <v>165</v>
      </c>
      <c r="BA8" s="33"/>
    </row>
    <row r="9" spans="1:53" ht="39.75" customHeight="1" thickBot="1" x14ac:dyDescent="0.25">
      <c r="A9" s="176"/>
      <c r="B9" s="175"/>
      <c r="C9" s="174"/>
      <c r="D9" s="97" t="s">
        <v>116</v>
      </c>
      <c r="E9" s="84" t="s">
        <v>117</v>
      </c>
      <c r="F9" s="71" t="s">
        <v>25</v>
      </c>
      <c r="G9" s="71"/>
      <c r="H9" s="71"/>
      <c r="I9" s="71">
        <v>10</v>
      </c>
      <c r="J9" s="71"/>
      <c r="K9" s="71">
        <v>20</v>
      </c>
      <c r="L9" s="72"/>
      <c r="M9" s="149">
        <f t="shared" si="0"/>
        <v>10</v>
      </c>
      <c r="N9" s="150" t="str">
        <f t="shared" si="1"/>
        <v/>
      </c>
      <c r="O9" s="71"/>
      <c r="P9" s="138" t="str">
        <f t="shared" si="2"/>
        <v/>
      </c>
      <c r="Q9" s="138" t="str">
        <f t="shared" si="3"/>
        <v/>
      </c>
      <c r="R9" s="152" t="str">
        <f>IF(N9="","",IF(AND(N9&lt;&gt;"",O9=""),0,IF($F9="Absolute",IF(N9=0,0,((O9-N9))),IF($F9="Incremental",IF((N9-#REF!)=0,0,(((O9-#REF!)-(N9-#REF!)))),IF($F9="Decremental",IF((#REF!-N9)=0,0,(((#REF!-O9)-(#REF!-N9)))),IF($F9="Absolute[-]",IF(O9=0,0,((N9-O9))),""))))))</f>
        <v/>
      </c>
      <c r="S9" s="153">
        <f t="shared" si="23"/>
        <v>0</v>
      </c>
      <c r="T9" s="150">
        <f t="shared" si="29"/>
        <v>10</v>
      </c>
      <c r="U9" s="71">
        <v>0</v>
      </c>
      <c r="V9" s="138">
        <f t="shared" si="5"/>
        <v>0</v>
      </c>
      <c r="W9" s="138">
        <f t="shared" si="6"/>
        <v>0</v>
      </c>
      <c r="X9" s="154">
        <f>IF(T9="","",IF(AND(T9&lt;&gt;"",U9=""),0,IF($F9="Absolute",IF(T9=0,0,((U9-T9))),IF($F9="Incremental",IF((T9-#REF!)=0,0,(((U9-#REF!)-(T9-#REF!)))),IF($F9="Decremental",IF((#REF!-T9)=0,0,(((#REF!-U9)-(#REF!-T9)))),IF($F9="Absolute[-]",IF(U9=0,0,((T9-U9))),""))))))</f>
        <v>0</v>
      </c>
      <c r="Y9" s="153">
        <f t="shared" si="7"/>
        <v>0</v>
      </c>
      <c r="Z9" s="150" t="str">
        <f t="shared" si="24"/>
        <v/>
      </c>
      <c r="AA9" s="71"/>
      <c r="AB9" s="138" t="str">
        <f t="shared" si="8"/>
        <v/>
      </c>
      <c r="AC9" s="138" t="str">
        <f t="shared" si="9"/>
        <v/>
      </c>
      <c r="AD9" s="154" t="str">
        <f>IF(Z9="","",IF(AND(Z9&lt;&gt;"",AA9=""),0,IF($F9="Absolute",IF(Z9=0,0,((AA9-Z9))),IF($F9="Incremental",IF((Z9-#REF!)=0,0,(((AA9-#REF!)-(Z9-#REF!)))),IF($F9="Decremental",IF((#REF!-Z9)=0,0,(((#REF!-AA9)-(#REF!-Z9)))),IF($F9="Absolute[-]",IF(AA9=0,0,((Z9-AA9))),""))))))</f>
        <v/>
      </c>
      <c r="AE9" s="136">
        <f t="shared" si="10"/>
        <v>0</v>
      </c>
      <c r="AF9" s="150">
        <f t="shared" si="25"/>
        <v>20</v>
      </c>
      <c r="AG9" s="71">
        <v>0</v>
      </c>
      <c r="AH9" s="138">
        <f t="shared" si="11"/>
        <v>0</v>
      </c>
      <c r="AI9" s="138">
        <f t="shared" si="12"/>
        <v>0</v>
      </c>
      <c r="AJ9" s="154">
        <f>IF(AF9="","",IF(AND(AF9&lt;&gt;"",AG9=""),0,IF($F9="Absolute",IF(AF9=0,0,((AG9-AF9))),IF($F9="Incremental",IF((AF9-#REF!)=0,0,(((AG9-#REF!)-(AF9-#REF!)))),IF($F9="Decremental",IF((#REF!-AF9)=0,0,(((#REF!-AG9)-(#REF!-AF9)))),IF($F9="Absolute[-]",IF(AG9=0,0,((AF9-AG9))),""))))))</f>
        <v>0</v>
      </c>
      <c r="AK9" s="136">
        <f t="shared" si="26"/>
        <v>0</v>
      </c>
      <c r="AL9" s="80" t="str">
        <f t="shared" si="14"/>
        <v/>
      </c>
      <c r="AM9" s="71"/>
      <c r="AN9" s="138" t="str">
        <f t="shared" si="27"/>
        <v/>
      </c>
      <c r="AO9" s="138" t="str">
        <f t="shared" si="28"/>
        <v/>
      </c>
      <c r="AP9" s="154" t="str">
        <f>IF(AL9="","",IF(AND(AL9&lt;&gt;"",AM9=""),0,IF($F9="Absolute",IF(AL9=0,0,((AM9-AL9))),IF($F9="Incremental",IF((AL9-#REF!)=0,0,(((AM9-#REF!)-(AL9-#REF!)))),IF($F9="Decremental",IF((#REF!-AL9)=0,0,(((#REF!-AM9)-(#REF!-AL9)))),IF($F9="Absolute[-]",IF(AM9=0,0,((AL9-AM9))),""))))))</f>
        <v/>
      </c>
      <c r="AQ9" s="136">
        <f t="shared" si="17"/>
        <v>0</v>
      </c>
      <c r="AR9" s="152">
        <f t="shared" si="18"/>
        <v>10</v>
      </c>
      <c r="AS9" s="152">
        <f t="shared" si="19"/>
        <v>0</v>
      </c>
      <c r="AT9" s="139">
        <f t="shared" si="20"/>
        <v>0</v>
      </c>
      <c r="AU9" s="139">
        <f t="shared" si="21"/>
        <v>0</v>
      </c>
      <c r="AV9" s="152">
        <f t="shared" si="22"/>
        <v>0</v>
      </c>
      <c r="AW9" s="187"/>
      <c r="AX9" s="89" t="s">
        <v>99</v>
      </c>
      <c r="AY9" s="32" t="s">
        <v>166</v>
      </c>
      <c r="AZ9" s="32" t="s">
        <v>167</v>
      </c>
      <c r="BA9" s="33"/>
    </row>
    <row r="10" spans="1:53" ht="36.75" customHeight="1" thickBot="1" x14ac:dyDescent="0.25">
      <c r="A10" s="176"/>
      <c r="B10" s="175"/>
      <c r="C10" s="174"/>
      <c r="D10" s="88" t="s">
        <v>118</v>
      </c>
      <c r="E10" s="71" t="s">
        <v>119</v>
      </c>
      <c r="F10" s="71" t="s">
        <v>25</v>
      </c>
      <c r="G10" s="71">
        <v>340</v>
      </c>
      <c r="H10" s="71">
        <v>250</v>
      </c>
      <c r="I10" s="71">
        <v>250</v>
      </c>
      <c r="J10" s="71">
        <v>250</v>
      </c>
      <c r="K10" s="71">
        <v>250</v>
      </c>
      <c r="L10" s="72">
        <v>250</v>
      </c>
      <c r="M10" s="149">
        <f t="shared" si="0"/>
        <v>250</v>
      </c>
      <c r="N10" s="150">
        <f t="shared" si="1"/>
        <v>250</v>
      </c>
      <c r="O10" s="117">
        <v>230</v>
      </c>
      <c r="P10" s="138">
        <f t="shared" si="2"/>
        <v>1</v>
      </c>
      <c r="Q10" s="138">
        <f t="shared" si="3"/>
        <v>8.6956521739130432E-2</v>
      </c>
      <c r="R10" s="152">
        <f>IF(N10="","",IF(AND(N10&lt;&gt;"",O10=""),0,IF($F10="Absolute",IF(N10=0,0,((O10-N10))),IF($F10="Incremental",IF((N10-#REF!)=0,0,(((O10-#REF!)-(N10-#REF!)))),IF($F10="Decremental",IF((#REF!-N10)=0,0,(((#REF!-O10)-(#REF!-N10)))),IF($F10="Absolute[-]",IF(O10=0,0,((N10-O10))),""))))))</f>
        <v>20</v>
      </c>
      <c r="S10" s="153">
        <f t="shared" si="23"/>
        <v>230</v>
      </c>
      <c r="T10" s="150">
        <f t="shared" si="29"/>
        <v>250</v>
      </c>
      <c r="U10" s="116">
        <v>50</v>
      </c>
      <c r="V10" s="138">
        <f t="shared" si="5"/>
        <v>1</v>
      </c>
      <c r="W10" s="138">
        <f t="shared" si="6"/>
        <v>4</v>
      </c>
      <c r="X10" s="154">
        <f>IF(T10="","",IF(AND(T10&lt;&gt;"",U10=""),0,IF($F10="Absolute",IF(T10=0,0,((U10-T10))),IF($F10="Incremental",IF((T10-#REF!)=0,0,(((U10-#REF!)-(T10-#REF!)))),IF($F10="Decremental",IF((#REF!-T10)=0,0,(((#REF!-U10)-(#REF!-T10)))),IF($F10="Absolute[-]",IF(U10=0,0,((T10-U10))),""))))))</f>
        <v>200</v>
      </c>
      <c r="Y10" s="153">
        <f t="shared" si="7"/>
        <v>50</v>
      </c>
      <c r="Z10" s="150">
        <f t="shared" si="24"/>
        <v>250</v>
      </c>
      <c r="AA10" s="116">
        <v>100</v>
      </c>
      <c r="AB10" s="138">
        <f t="shared" si="8"/>
        <v>1</v>
      </c>
      <c r="AC10" s="138">
        <f t="shared" si="9"/>
        <v>1.5</v>
      </c>
      <c r="AD10" s="154">
        <f>IF(Z10="","",IF(AND(Z10&lt;&gt;"",AA10=""),0,IF($F10="Absolute",IF(Z10=0,0,((AA10-Z10))),IF($F10="Incremental",IF((Z10-#REF!)=0,0,(((AA10-#REF!)-(Z10-#REF!)))),IF($F10="Decremental",IF((#REF!-Z10)=0,0,(((#REF!-AA10)-(#REF!-Z10)))),IF($F10="Absolute[-]",IF(AA10=0,0,((Z10-AA10))),""))))))</f>
        <v>150</v>
      </c>
      <c r="AE10" s="136">
        <f t="shared" si="10"/>
        <v>100</v>
      </c>
      <c r="AF10" s="150">
        <f t="shared" si="25"/>
        <v>250</v>
      </c>
      <c r="AG10" s="116">
        <v>0</v>
      </c>
      <c r="AH10" s="138">
        <f t="shared" si="11"/>
        <v>0</v>
      </c>
      <c r="AI10" s="138">
        <f t="shared" si="12"/>
        <v>0</v>
      </c>
      <c r="AJ10" s="154">
        <f>IF(AF10="","",IF(AND(AF10&lt;&gt;"",AG10=""),0,IF($F10="Absolute",IF(AF10=0,0,((AG10-AF10))),IF($F10="Incremental",IF((AF10-#REF!)=0,0,(((AG10-#REF!)-(AF10-#REF!)))),IF($F10="Decremental",IF((#REF!-AF10)=0,0,(((#REF!-AG10)-(#REF!-AF10)))),IF($F10="Absolute[-]",IF(AG10=0,0,((AF10-AG10))),""))))))</f>
        <v>0</v>
      </c>
      <c r="AK10" s="136">
        <f t="shared" si="26"/>
        <v>0</v>
      </c>
      <c r="AL10" s="80">
        <f t="shared" si="14"/>
        <v>250</v>
      </c>
      <c r="AM10" s="71">
        <v>0</v>
      </c>
      <c r="AN10" s="138">
        <f t="shared" si="27"/>
        <v>0</v>
      </c>
      <c r="AO10" s="138">
        <f t="shared" si="28"/>
        <v>0</v>
      </c>
      <c r="AP10" s="154">
        <f>IF(AL10="","",IF(AND(AL10&lt;&gt;"",AM10=""),0,IF($F10="Absolute",IF(AL10=0,0,((AM10-AL10))),IF($F10="Incremental",IF((AL10-#REF!)=0,0,(((AM10-#REF!)-(AL10-#REF!)))),IF($F10="Decremental",IF((#REF!-AL10)=0,0,(((#REF!-AM10)-(#REF!-AL10)))),IF($F10="Absolute[-]",IF(AM10=0,0,((AL10-AM10))),""))))))</f>
        <v>0</v>
      </c>
      <c r="AQ10" s="136">
        <f t="shared" si="17"/>
        <v>0</v>
      </c>
      <c r="AR10" s="152">
        <f t="shared" si="18"/>
        <v>250</v>
      </c>
      <c r="AS10" s="152">
        <f t="shared" si="19"/>
        <v>0</v>
      </c>
      <c r="AT10" s="139">
        <f t="shared" si="20"/>
        <v>0</v>
      </c>
      <c r="AU10" s="139">
        <f t="shared" si="21"/>
        <v>0</v>
      </c>
      <c r="AV10" s="152">
        <f t="shared" si="22"/>
        <v>0</v>
      </c>
      <c r="AW10" s="118" t="s">
        <v>179</v>
      </c>
      <c r="AX10" s="109" t="s">
        <v>178</v>
      </c>
      <c r="AY10" s="32" t="s">
        <v>177</v>
      </c>
      <c r="AZ10" s="32" t="s">
        <v>176</v>
      </c>
      <c r="BA10" s="33"/>
    </row>
    <row r="11" spans="1:53" ht="38.25" customHeight="1" thickBot="1" x14ac:dyDescent="0.25">
      <c r="A11" s="176"/>
      <c r="B11" s="175"/>
      <c r="C11" s="174"/>
      <c r="D11" s="88" t="s">
        <v>120</v>
      </c>
      <c r="E11" s="88" t="s">
        <v>121</v>
      </c>
      <c r="F11" s="71" t="s">
        <v>25</v>
      </c>
      <c r="G11" s="71">
        <v>140</v>
      </c>
      <c r="H11" s="71">
        <v>66</v>
      </c>
      <c r="I11" s="71">
        <v>66</v>
      </c>
      <c r="J11" s="71">
        <v>66</v>
      </c>
      <c r="K11" s="71">
        <v>66</v>
      </c>
      <c r="L11" s="72">
        <v>66</v>
      </c>
      <c r="M11" s="149">
        <f t="shared" si="0"/>
        <v>66</v>
      </c>
      <c r="N11" s="150">
        <f t="shared" si="1"/>
        <v>66</v>
      </c>
      <c r="O11" s="117">
        <v>373</v>
      </c>
      <c r="P11" s="138">
        <f t="shared" si="2"/>
        <v>0</v>
      </c>
      <c r="Q11" s="138">
        <f t="shared" si="3"/>
        <v>-0.82305630026809651</v>
      </c>
      <c r="R11" s="152">
        <f>IF(N11="","",IF(AND(N11&lt;&gt;"",O11=""),0,IF($F11="Absolute",IF(N11=0,0,((O11-N11))),IF($F11="Incremental",IF((N11-#REF!)=0,0,(((O11-#REF!)-(N11-#REF!)))),IF($F11="Decremental",IF((#REF!-N11)=0,0,(((#REF!-O11)-(#REF!-N11)))),IF($F11="Absolute[-]",IF(O11=0,0,((N11-O11))),""))))))</f>
        <v>-307</v>
      </c>
      <c r="S11" s="153">
        <f t="shared" si="23"/>
        <v>373</v>
      </c>
      <c r="T11" s="150">
        <f t="shared" si="29"/>
        <v>66</v>
      </c>
      <c r="U11" s="116">
        <v>420</v>
      </c>
      <c r="V11" s="138">
        <f t="shared" si="5"/>
        <v>0</v>
      </c>
      <c r="W11" s="138">
        <f t="shared" si="6"/>
        <v>-0.84285714285714286</v>
      </c>
      <c r="X11" s="154">
        <f>IF(T11="","",IF(AND(T11&lt;&gt;"",U11=""),0,IF($F11="Absolute",IF(T11=0,0,((U11-T11))),IF($F11="Incremental",IF((T11-#REF!)=0,0,(((U11-#REF!)-(T11-#REF!)))),IF($F11="Decremental",IF((#REF!-T11)=0,0,(((#REF!-U11)-(#REF!-T11)))),IF($F11="Absolute[-]",IF(U11=0,0,((T11-U11))),""))))))</f>
        <v>-354</v>
      </c>
      <c r="Y11" s="153">
        <f t="shared" si="7"/>
        <v>420</v>
      </c>
      <c r="Z11" s="150">
        <f t="shared" si="24"/>
        <v>66</v>
      </c>
      <c r="AA11" s="116">
        <v>415</v>
      </c>
      <c r="AB11" s="138">
        <f t="shared" si="8"/>
        <v>0</v>
      </c>
      <c r="AC11" s="138">
        <f t="shared" si="9"/>
        <v>-0.84096385542168672</v>
      </c>
      <c r="AD11" s="154">
        <f>IF(Z11="","",IF(AND(Z11&lt;&gt;"",AA11=""),0,IF($F11="Absolute",IF(Z11=0,0,((AA11-Z11))),IF($F11="Incremental",IF((Z11-#REF!)=0,0,(((AA11-#REF!)-(Z11-#REF!)))),IF($F11="Decremental",IF((#REF!-Z11)=0,0,(((#REF!-AA11)-(#REF!-Z11)))),IF($F11="Absolute[-]",IF(AA11=0,0,((Z11-AA11))),""))))))</f>
        <v>-349</v>
      </c>
      <c r="AE11" s="136">
        <f t="shared" si="10"/>
        <v>415</v>
      </c>
      <c r="AF11" s="150">
        <f t="shared" si="25"/>
        <v>66</v>
      </c>
      <c r="AG11" s="116">
        <v>33</v>
      </c>
      <c r="AH11" s="138">
        <f t="shared" si="11"/>
        <v>1</v>
      </c>
      <c r="AI11" s="138">
        <f t="shared" si="12"/>
        <v>1</v>
      </c>
      <c r="AJ11" s="154">
        <f>IF(AF11="","",IF(AND(AF11&lt;&gt;"",AG11=""),0,IF($F11="Absolute",IF(AF11=0,0,((AG11-AF11))),IF($F11="Incremental",IF((AF11-#REF!)=0,0,(((AG11-#REF!)-(AF11-#REF!)))),IF($F11="Decremental",IF((#REF!-AF11)=0,0,(((#REF!-AG11)-(#REF!-AF11)))),IF($F11="Absolute[-]",IF(AG11=0,0,((AF11-AG11))),""))))))</f>
        <v>33</v>
      </c>
      <c r="AK11" s="136">
        <f t="shared" si="26"/>
        <v>33</v>
      </c>
      <c r="AL11" s="80">
        <f t="shared" si="14"/>
        <v>66</v>
      </c>
      <c r="AM11" s="71">
        <v>75</v>
      </c>
      <c r="AN11" s="138">
        <f t="shared" si="27"/>
        <v>0</v>
      </c>
      <c r="AO11" s="138">
        <f t="shared" si="28"/>
        <v>-0.12</v>
      </c>
      <c r="AP11" s="154">
        <f>IF(AL11="","",IF(AND(AL11&lt;&gt;"",AM11=""),0,IF($F11="Absolute",IF(AL11=0,0,((AM11-AL11))),IF($F11="Incremental",IF((AL11-#REF!)=0,0,(((AM11-#REF!)-(AL11-#REF!)))),IF($F11="Decremental",IF((#REF!-AL11)=0,0,(((#REF!-AM11)-(#REF!-AL11)))),IF($F11="Absolute[-]",IF(AM11=0,0,((AL11-AM11))),""))))))</f>
        <v>-9</v>
      </c>
      <c r="AQ11" s="136">
        <f t="shared" si="17"/>
        <v>75</v>
      </c>
      <c r="AR11" s="152">
        <f t="shared" si="18"/>
        <v>66</v>
      </c>
      <c r="AS11" s="152">
        <f t="shared" si="19"/>
        <v>33</v>
      </c>
      <c r="AT11" s="139">
        <f t="shared" si="20"/>
        <v>1</v>
      </c>
      <c r="AU11" s="139">
        <f t="shared" si="21"/>
        <v>1</v>
      </c>
      <c r="AV11" s="152">
        <f t="shared" si="22"/>
        <v>33</v>
      </c>
      <c r="AW11" s="115" t="s">
        <v>89</v>
      </c>
      <c r="AX11" s="109" t="s">
        <v>91</v>
      </c>
      <c r="AY11" s="32" t="s">
        <v>175</v>
      </c>
      <c r="AZ11" s="32" t="s">
        <v>174</v>
      </c>
      <c r="BA11" s="33" t="s">
        <v>173</v>
      </c>
    </row>
    <row r="12" spans="1:53" ht="51.75" thickBot="1" x14ac:dyDescent="0.25">
      <c r="A12" s="176"/>
      <c r="B12" s="175"/>
      <c r="C12" s="174"/>
      <c r="D12" s="88" t="s">
        <v>88</v>
      </c>
      <c r="E12" s="97" t="s">
        <v>122</v>
      </c>
      <c r="F12" s="84" t="s">
        <v>25</v>
      </c>
      <c r="G12" s="84">
        <v>17.100000000000001</v>
      </c>
      <c r="H12" s="84"/>
      <c r="I12" s="84">
        <v>16.8</v>
      </c>
      <c r="J12" s="84"/>
      <c r="K12" s="84">
        <v>16.5</v>
      </c>
      <c r="L12" s="98"/>
      <c r="M12" s="149">
        <f t="shared" si="0"/>
        <v>16.8</v>
      </c>
      <c r="N12" s="150" t="str">
        <f t="shared" si="1"/>
        <v/>
      </c>
      <c r="O12" s="117"/>
      <c r="P12" s="138" t="str">
        <f t="shared" si="2"/>
        <v/>
      </c>
      <c r="Q12" s="138" t="str">
        <f t="shared" si="3"/>
        <v/>
      </c>
      <c r="R12" s="152" t="str">
        <f>IF(N12="","",IF(AND(N12&lt;&gt;"",O12=""),0,IF($F12="Absolute",IF(N12=0,0,((O12-N12))),IF($F12="Incremental",IF((N12-#REF!)=0,0,(((O12-#REF!)-(N12-#REF!)))),IF($F12="Decremental",IF((#REF!-N12)=0,0,(((#REF!-O12)-(#REF!-N12)))),IF($F12="Absolute[-]",IF(O12=0,0,((N12-O12))),""))))))</f>
        <v/>
      </c>
      <c r="S12" s="153">
        <f t="shared" si="23"/>
        <v>0</v>
      </c>
      <c r="T12" s="150">
        <f t="shared" si="29"/>
        <v>16.8</v>
      </c>
      <c r="U12" s="116">
        <v>14.5</v>
      </c>
      <c r="V12" s="138">
        <f t="shared" si="5"/>
        <v>1</v>
      </c>
      <c r="W12" s="138">
        <f t="shared" si="6"/>
        <v>0.15862068965517245</v>
      </c>
      <c r="X12" s="154">
        <f>IF(T12="","",IF(AND(T12&lt;&gt;"",U12=""),0,IF($F12="Absolute",IF(T12=0,0,((U12-T12))),IF($F12="Incremental",IF((T12-#REF!)=0,0,(((U12-#REF!)-(T12-#REF!)))),IF($F12="Decremental",IF((#REF!-T12)=0,0,(((#REF!-U12)-(#REF!-T12)))),IF($F12="Absolute[-]",IF(U12=0,0,((T12-U12))),""))))))</f>
        <v>2.3000000000000007</v>
      </c>
      <c r="Y12" s="153">
        <f t="shared" si="7"/>
        <v>14.5</v>
      </c>
      <c r="Z12" s="150" t="str">
        <f t="shared" si="24"/>
        <v/>
      </c>
      <c r="AA12" s="116"/>
      <c r="AB12" s="138" t="str">
        <f t="shared" si="8"/>
        <v/>
      </c>
      <c r="AC12" s="138" t="str">
        <f t="shared" si="9"/>
        <v/>
      </c>
      <c r="AD12" s="154" t="str">
        <f>IF(Z12="","",IF(AND(Z12&lt;&gt;"",AA12=""),0,IF($F12="Absolute",IF(Z12=0,0,((AA12-Z12))),IF($F12="Incremental",IF((Z12-#REF!)=0,0,(((AA12-#REF!)-(Z12-#REF!)))),IF($F12="Decremental",IF((#REF!-Z12)=0,0,(((#REF!-AA12)-(#REF!-Z12)))),IF($F12="Absolute[-]",IF(AA12=0,0,((Z12-AA12))),""))))))</f>
        <v/>
      </c>
      <c r="AE12" s="136">
        <f t="shared" si="10"/>
        <v>0</v>
      </c>
      <c r="AF12" s="150">
        <f t="shared" si="25"/>
        <v>16.5</v>
      </c>
      <c r="AG12" s="116">
        <v>14.5</v>
      </c>
      <c r="AH12" s="138">
        <f t="shared" si="11"/>
        <v>1</v>
      </c>
      <c r="AI12" s="138">
        <f t="shared" si="12"/>
        <v>0.13793103448275862</v>
      </c>
      <c r="AJ12" s="154">
        <f>IF(AF12="","",IF(AND(AF12&lt;&gt;"",AG12=""),0,IF($F12="Absolute",IF(AF12=0,0,((AG12-AF12))),IF($F12="Incremental",IF((AF12-#REF!)=0,0,(((AG12-#REF!)-(AF12-#REF!)))),IF($F12="Decremental",IF((#REF!-AF12)=0,0,(((#REF!-AG12)-(#REF!-AF12)))),IF($F12="Absolute[-]",IF(AG12=0,0,((AF12-AG12))),""))))))</f>
        <v>2</v>
      </c>
      <c r="AK12" s="136">
        <f t="shared" si="26"/>
        <v>14.5</v>
      </c>
      <c r="AL12" s="80" t="str">
        <f t="shared" si="14"/>
        <v/>
      </c>
      <c r="AM12" s="71"/>
      <c r="AN12" s="138" t="str">
        <f t="shared" si="27"/>
        <v/>
      </c>
      <c r="AO12" s="138" t="str">
        <f t="shared" si="28"/>
        <v/>
      </c>
      <c r="AP12" s="154" t="str">
        <f>IF(AL12="","",IF(AND(AL12&lt;&gt;"",AM12=""),0,IF($F12="Absolute",IF(AL12=0,0,((AM12-AL12))),IF($F12="Incremental",IF((AL12-#REF!)=0,0,(((AM12-#REF!)-(AL12-#REF!)))),IF($F12="Decremental",IF((#REF!-AL12)=0,0,(((#REF!-AM12)-(#REF!-AL12)))),IF($F12="Absolute[-]",IF(AM12=0,0,((AL12-AM12))),""))))))</f>
        <v/>
      </c>
      <c r="AQ12" s="136">
        <f t="shared" si="17"/>
        <v>0</v>
      </c>
      <c r="AR12" s="152">
        <f t="shared" si="18"/>
        <v>16.5</v>
      </c>
      <c r="AS12" s="152">
        <f t="shared" si="19"/>
        <v>14.5</v>
      </c>
      <c r="AT12" s="139">
        <f t="shared" si="20"/>
        <v>1</v>
      </c>
      <c r="AU12" s="139">
        <f t="shared" si="21"/>
        <v>0.13793103448275862</v>
      </c>
      <c r="AV12" s="152">
        <f t="shared" si="22"/>
        <v>2</v>
      </c>
      <c r="AW12" s="115" t="s">
        <v>90</v>
      </c>
      <c r="AX12" s="109" t="s">
        <v>92</v>
      </c>
      <c r="AY12" s="32" t="s">
        <v>172</v>
      </c>
      <c r="AZ12" s="32" t="s">
        <v>171</v>
      </c>
      <c r="BA12" s="33" t="s">
        <v>170</v>
      </c>
    </row>
    <row r="13" spans="1:53" ht="51.75" thickBot="1" x14ac:dyDescent="0.25">
      <c r="A13" s="176" t="s">
        <v>104</v>
      </c>
      <c r="B13" s="175" t="s">
        <v>105</v>
      </c>
      <c r="C13" s="181" t="s">
        <v>123</v>
      </c>
      <c r="D13" s="97" t="s">
        <v>124</v>
      </c>
      <c r="E13" s="99" t="s">
        <v>125</v>
      </c>
      <c r="F13" s="84" t="s">
        <v>25</v>
      </c>
      <c r="G13" s="84">
        <v>1</v>
      </c>
      <c r="H13" s="84"/>
      <c r="I13" s="84"/>
      <c r="J13" s="84">
        <v>1</v>
      </c>
      <c r="K13" s="84">
        <v>1</v>
      </c>
      <c r="L13" s="98">
        <v>1</v>
      </c>
      <c r="M13" s="149" t="str">
        <f t="shared" si="0"/>
        <v/>
      </c>
      <c r="N13" s="150" t="str">
        <f t="shared" si="1"/>
        <v/>
      </c>
      <c r="O13" s="71"/>
      <c r="P13" s="138" t="str">
        <f t="shared" si="2"/>
        <v/>
      </c>
      <c r="Q13" s="138" t="str">
        <f t="shared" si="3"/>
        <v/>
      </c>
      <c r="R13" s="152" t="str">
        <f>IF(N13="","",IF(AND(N13&lt;&gt;"",O13=""),0,IF($F13="Absolute",IF(N13=0,0,((O13-N13))),IF($F13="Incremental",IF((N13-#REF!)=0,0,(((O13-#REF!)-(N13-#REF!)))),IF($F13="Decremental",IF((#REF!-N13)=0,0,(((#REF!-O13)-(#REF!-N13)))),IF($F13="Absolute[-]",IF(O13=0,0,((N13-O13))),""))))))</f>
        <v/>
      </c>
      <c r="S13" s="153" t="str">
        <f t="shared" si="23"/>
        <v/>
      </c>
      <c r="T13" s="150" t="str">
        <f t="shared" si="29"/>
        <v/>
      </c>
      <c r="U13" s="71"/>
      <c r="V13" s="138" t="str">
        <f t="shared" si="5"/>
        <v/>
      </c>
      <c r="W13" s="138" t="str">
        <f t="shared" si="6"/>
        <v/>
      </c>
      <c r="X13" s="154" t="str">
        <f>IF(T13="","",IF(AND(T13&lt;&gt;"",U13=""),0,IF($F13="Absolute",IF(T13=0,0,((U13-T13))),IF($F13="Incremental",IF((T13-#REF!)=0,0,(((U13-#REF!)-(T13-#REF!)))),IF($F13="Decremental",IF((#REF!-T13)=0,0,(((#REF!-U13)-(#REF!-T13)))),IF($F13="Absolute[-]",IF(U13=0,0,((T13-U13))),""))))))</f>
        <v/>
      </c>
      <c r="Y13" s="153" t="str">
        <f t="shared" si="7"/>
        <v/>
      </c>
      <c r="Z13" s="150">
        <f t="shared" si="24"/>
        <v>1</v>
      </c>
      <c r="AA13" s="71"/>
      <c r="AB13" s="138">
        <f t="shared" si="8"/>
        <v>0</v>
      </c>
      <c r="AC13" s="138">
        <f t="shared" si="9"/>
        <v>1</v>
      </c>
      <c r="AD13" s="154">
        <f>IF(Z13="","",IF(AND(Z13&lt;&gt;"",AA13=""),0,IF($F13="Absolute",IF(Z13=0,0,((AA13-Z13))),IF($F13="Incremental",IF((Z13-#REF!)=0,0,(((AA13-#REF!)-(Z13-#REF!)))),IF($F13="Decremental",IF((#REF!-Z13)=0,0,(((#REF!-AA13)-(#REF!-Z13)))),IF($F13="Absolute[-]",IF(AA13=0,0,((Z13-AA13))),""))))))</f>
        <v>0</v>
      </c>
      <c r="AE13" s="136" t="str">
        <f t="shared" si="10"/>
        <v/>
      </c>
      <c r="AF13" s="150">
        <f t="shared" si="25"/>
        <v>1</v>
      </c>
      <c r="AG13" s="71"/>
      <c r="AH13" s="138">
        <f t="shared" si="11"/>
        <v>0</v>
      </c>
      <c r="AI13" s="138">
        <f t="shared" si="12"/>
        <v>1</v>
      </c>
      <c r="AJ13" s="154">
        <f>IF(AF13="","",IF(AND(AF13&lt;&gt;"",AG13=""),0,IF($F13="Absolute",IF(AF13=0,0,((AG13-AF13))),IF($F13="Incremental",IF((AF13-#REF!)=0,0,(((AG13-#REF!)-(AF13-#REF!)))),IF($F13="Decremental",IF((#REF!-AF13)=0,0,(((#REF!-AG13)-(#REF!-AF13)))),IF($F13="Absolute[-]",IF(AG13=0,0,((AF13-AG13))),""))))))</f>
        <v>0</v>
      </c>
      <c r="AK13" s="136" t="str">
        <f t="shared" si="26"/>
        <v/>
      </c>
      <c r="AL13" s="80">
        <f t="shared" si="14"/>
        <v>1</v>
      </c>
      <c r="AM13" s="71">
        <v>0</v>
      </c>
      <c r="AN13" s="138">
        <f t="shared" si="27"/>
        <v>0</v>
      </c>
      <c r="AO13" s="138">
        <f t="shared" si="28"/>
        <v>0</v>
      </c>
      <c r="AP13" s="154">
        <f>IF(AL13="","",IF(AND(AL13&lt;&gt;"",AM13=""),0,IF($F13="Absolute",IF(AL13=0,0,((AM13-AL13))),IF($F13="Incremental",IF((AL13-#REF!)=0,0,(((AM13-#REF!)-(AL13-#REF!)))),IF($F13="Decremental",IF((#REF!-AL13)=0,0,(((#REF!-AM13)-(#REF!-AL13)))),IF($F13="Absolute[-]",IF(AM13=0,0,((AL13-AM13))),""))))))</f>
        <v>0</v>
      </c>
      <c r="AQ13" s="136" t="str">
        <f t="shared" si="17"/>
        <v/>
      </c>
      <c r="AR13" s="152">
        <f t="shared" si="18"/>
        <v>1</v>
      </c>
      <c r="AS13" s="152">
        <f t="shared" si="19"/>
        <v>0</v>
      </c>
      <c r="AT13" s="139">
        <f t="shared" si="20"/>
        <v>0</v>
      </c>
      <c r="AU13" s="139">
        <f t="shared" si="21"/>
        <v>0</v>
      </c>
      <c r="AV13" s="152">
        <f t="shared" si="22"/>
        <v>0</v>
      </c>
      <c r="AW13" s="115" t="s">
        <v>168</v>
      </c>
      <c r="AX13" s="109" t="s">
        <v>169</v>
      </c>
      <c r="AY13" s="32"/>
      <c r="AZ13" s="32"/>
      <c r="BA13" s="33"/>
    </row>
    <row r="14" spans="1:53" ht="54.75" customHeight="1" thickBot="1" x14ac:dyDescent="0.25">
      <c r="A14" s="176"/>
      <c r="B14" s="175"/>
      <c r="C14" s="181"/>
      <c r="D14" s="97" t="s">
        <v>126</v>
      </c>
      <c r="E14" s="97" t="s">
        <v>127</v>
      </c>
      <c r="F14" s="84" t="s">
        <v>25</v>
      </c>
      <c r="G14" s="84">
        <v>4</v>
      </c>
      <c r="H14" s="84"/>
      <c r="I14" s="84">
        <v>1</v>
      </c>
      <c r="J14" s="84">
        <v>1</v>
      </c>
      <c r="K14" s="84">
        <v>1</v>
      </c>
      <c r="L14" s="98">
        <v>1</v>
      </c>
      <c r="M14" s="149">
        <f t="shared" si="0"/>
        <v>1</v>
      </c>
      <c r="N14" s="150" t="str">
        <f t="shared" si="1"/>
        <v/>
      </c>
      <c r="O14" s="71"/>
      <c r="P14" s="138" t="str">
        <f t="shared" si="2"/>
        <v/>
      </c>
      <c r="Q14" s="138" t="str">
        <f t="shared" si="3"/>
        <v/>
      </c>
      <c r="R14" s="152" t="str">
        <f>IF(N14="","",IF(AND(N14&lt;&gt;"",O14=""),0,IF($F14="Absolute",IF(N14=0,0,((O14-N14))),IF($F14="Incremental",IF((N14-#REF!)=0,0,(((O14-#REF!)-(N14-#REF!)))),IF($F14="Decremental",IF((#REF!-N14)=0,0,(((#REF!-O14)-(#REF!-N14)))),IF($F14="Absolute[-]",IF(O14=0,0,((N14-O14))),""))))))</f>
        <v/>
      </c>
      <c r="S14" s="153">
        <f t="shared" si="23"/>
        <v>0</v>
      </c>
      <c r="T14" s="150">
        <f t="shared" si="29"/>
        <v>1</v>
      </c>
      <c r="U14" s="71"/>
      <c r="V14" s="138">
        <f t="shared" si="5"/>
        <v>0</v>
      </c>
      <c r="W14" s="138">
        <f t="shared" si="6"/>
        <v>1</v>
      </c>
      <c r="X14" s="154">
        <f>IF(T14="","",IF(AND(T14&lt;&gt;"",U14=""),0,IF($F14="Absolute",IF(T14=0,0,((U14-T14))),IF($F14="Incremental",IF((T14-#REF!)=0,0,(((U14-#REF!)-(T14-#REF!)))),IF($F14="Decremental",IF((#REF!-T14)=0,0,(((#REF!-U14)-(#REF!-T14)))),IF($F14="Absolute[-]",IF(U14=0,0,((T14-U14))),""))))))</f>
        <v>0</v>
      </c>
      <c r="Y14" s="153">
        <f t="shared" si="7"/>
        <v>0</v>
      </c>
      <c r="Z14" s="150">
        <f t="shared" si="24"/>
        <v>1</v>
      </c>
      <c r="AA14" s="71"/>
      <c r="AB14" s="138">
        <f t="shared" si="8"/>
        <v>0</v>
      </c>
      <c r="AC14" s="138">
        <f t="shared" si="9"/>
        <v>1</v>
      </c>
      <c r="AD14" s="154">
        <f>IF(Z14="","",IF(AND(Z14&lt;&gt;"",AA14=""),0,IF($F14="Absolute",IF(Z14=0,0,((AA14-Z14))),IF($F14="Incremental",IF((Z14-#REF!)=0,0,(((AA14-#REF!)-(Z14-#REF!)))),IF($F14="Decremental",IF((#REF!-Z14)=0,0,(((#REF!-AA14)-(#REF!-Z14)))),IF($F14="Absolute[-]",IF(AA14=0,0,((Z14-AA14))),""))))))</f>
        <v>0</v>
      </c>
      <c r="AE14" s="136">
        <f t="shared" si="10"/>
        <v>0</v>
      </c>
      <c r="AF14" s="150">
        <f t="shared" si="25"/>
        <v>1</v>
      </c>
      <c r="AG14" s="71"/>
      <c r="AH14" s="138">
        <f t="shared" si="11"/>
        <v>0</v>
      </c>
      <c r="AI14" s="138">
        <f t="shared" si="12"/>
        <v>1</v>
      </c>
      <c r="AJ14" s="154">
        <f>IF(AF14="","",IF(AND(AF14&lt;&gt;"",AG14=""),0,IF($F14="Absolute",IF(AF14=0,0,((AG14-AF14))),IF($F14="Incremental",IF((AF14-#REF!)=0,0,(((AG14-#REF!)-(AF14-#REF!)))),IF($F14="Decremental",IF((#REF!-AF14)=0,0,(((#REF!-AG14)-(#REF!-AF14)))),IF($F14="Absolute[-]",IF(AG14=0,0,((AF14-AG14))),""))))))</f>
        <v>0</v>
      </c>
      <c r="AK14" s="136">
        <f t="shared" si="26"/>
        <v>0</v>
      </c>
      <c r="AL14" s="80">
        <f t="shared" si="14"/>
        <v>1</v>
      </c>
      <c r="AM14" s="71">
        <v>1</v>
      </c>
      <c r="AN14" s="138">
        <f t="shared" si="27"/>
        <v>1</v>
      </c>
      <c r="AO14" s="138">
        <f t="shared" si="28"/>
        <v>0</v>
      </c>
      <c r="AP14" s="154">
        <f>IF(AL14="","",IF(AND(AL14&lt;&gt;"",AM14=""),0,IF($F14="Absolute",IF(AL14=0,0,((AM14-AL14))),IF($F14="Incremental",IF((AL14-#REF!)=0,0,(((AM14-#REF!)-(AL14-#REF!)))),IF($F14="Decremental",IF((#REF!-AL14)=0,0,(((#REF!-AM14)-(#REF!-AL14)))),IF($F14="Absolute[-]",IF(AM14=0,0,((AL14-AM14))),""))))))</f>
        <v>0</v>
      </c>
      <c r="AQ14" s="136">
        <f t="shared" si="17"/>
        <v>1</v>
      </c>
      <c r="AR14" s="152">
        <f t="shared" si="18"/>
        <v>1</v>
      </c>
      <c r="AS14" s="152">
        <f t="shared" si="19"/>
        <v>1</v>
      </c>
      <c r="AT14" s="139">
        <f t="shared" si="20"/>
        <v>1</v>
      </c>
      <c r="AU14" s="139">
        <f t="shared" si="21"/>
        <v>0</v>
      </c>
      <c r="AV14" s="152">
        <f t="shared" si="22"/>
        <v>0</v>
      </c>
      <c r="AW14" s="92" t="s">
        <v>93</v>
      </c>
      <c r="AX14" s="87" t="s">
        <v>94</v>
      </c>
      <c r="AY14" s="32"/>
      <c r="AZ14" s="32"/>
      <c r="BA14" s="33"/>
    </row>
    <row r="15" spans="1:53" ht="25.5" customHeight="1" thickBot="1" x14ac:dyDescent="0.25">
      <c r="A15" s="176" t="s">
        <v>128</v>
      </c>
      <c r="B15" s="175" t="s">
        <v>129</v>
      </c>
      <c r="C15" s="181" t="s">
        <v>130</v>
      </c>
      <c r="D15" s="97" t="s">
        <v>131</v>
      </c>
      <c r="E15" s="97" t="s">
        <v>132</v>
      </c>
      <c r="F15" s="84" t="s">
        <v>22</v>
      </c>
      <c r="G15" s="84">
        <v>95</v>
      </c>
      <c r="H15" s="84">
        <v>100</v>
      </c>
      <c r="I15" s="84">
        <v>100</v>
      </c>
      <c r="J15" s="84">
        <v>100</v>
      </c>
      <c r="K15" s="84">
        <v>100</v>
      </c>
      <c r="L15" s="98">
        <v>100</v>
      </c>
      <c r="M15" s="149">
        <f t="shared" si="0"/>
        <v>195</v>
      </c>
      <c r="N15" s="150">
        <f t="shared" si="1"/>
        <v>100</v>
      </c>
      <c r="O15" s="71">
        <v>83</v>
      </c>
      <c r="P15" s="138">
        <f t="shared" si="2"/>
        <v>0.83</v>
      </c>
      <c r="Q15" s="138">
        <f t="shared" si="3"/>
        <v>-0.17</v>
      </c>
      <c r="R15" s="152">
        <f>IF(N15="","",IF(AND(N15&lt;&gt;"",O15=""),0,IF($F15="Absolute",IF(N15=0,0,((O15-N15))),IF($F15="Incremental",IF((N15-#REF!)=0,0,(((O15-#REF!)-(N15-#REF!)))),IF($F15="Decremental",IF((#REF!-N15)=0,0,(((#REF!-O15)-(#REF!-N15)))),IF($F15="Absolute[-]",IF(O15=0,0,((N15-O15))),""))))))</f>
        <v>-17</v>
      </c>
      <c r="S15" s="153">
        <f t="shared" ref="S15:S23" si="30">IF($T15="","",IF($F15="Decremental",O15,IF($F15="Absolute[-]",O15,IF($F15="Incremental",O15,$G15+O15))))</f>
        <v>178</v>
      </c>
      <c r="T15" s="150">
        <f t="shared" si="29"/>
        <v>100</v>
      </c>
      <c r="U15" s="71">
        <v>87</v>
      </c>
      <c r="V15" s="138">
        <f t="shared" si="5"/>
        <v>0.87</v>
      </c>
      <c r="W15" s="138">
        <f t="shared" si="6"/>
        <v>-0.13</v>
      </c>
      <c r="X15" s="154">
        <f>IF(T15="","",IF(AND(T15&lt;&gt;"",U15=""),0,IF($F15="Absolute",IF(T15=0,0,((U15-T15))),IF($F15="Incremental",IF((T15-#REF!)=0,0,(((U15-#REF!)-(T15-#REF!)))),IF($F15="Decremental",IF((#REF!-T15)=0,0,(((#REF!-U15)-(#REF!-T15)))),IF($F15="Absolute[-]",IF(U15=0,0,((T15-U15))),""))))))</f>
        <v>-13</v>
      </c>
      <c r="Y15" s="153">
        <f t="shared" si="7"/>
        <v>182</v>
      </c>
      <c r="Z15" s="150">
        <f t="shared" si="24"/>
        <v>100</v>
      </c>
      <c r="AA15" s="71">
        <v>100</v>
      </c>
      <c r="AB15" s="138">
        <f t="shared" si="8"/>
        <v>1</v>
      </c>
      <c r="AC15" s="138">
        <f t="shared" si="9"/>
        <v>0</v>
      </c>
      <c r="AD15" s="154">
        <f>IF(Z15="","",IF(AND(Z15&lt;&gt;"",AA15=""),0,IF($F15="Absolute",IF(Z15=0,0,((AA15-Z15))),IF($F15="Incremental",IF((Z15-#REF!)=0,0,(((AA15-#REF!)-(Z15-#REF!)))),IF($F15="Decremental",IF((#REF!-Z15)=0,0,(((#REF!-AA15)-(#REF!-Z15)))),IF($F15="Absolute[-]",IF(AA15=0,0,((Z15-AA15))),""))))))</f>
        <v>0</v>
      </c>
      <c r="AE15" s="136">
        <f t="shared" si="10"/>
        <v>195</v>
      </c>
      <c r="AF15" s="150">
        <f t="shared" si="25"/>
        <v>100</v>
      </c>
      <c r="AG15" s="71">
        <v>89</v>
      </c>
      <c r="AH15" s="138">
        <f t="shared" si="11"/>
        <v>0.89</v>
      </c>
      <c r="AI15" s="138">
        <f t="shared" si="12"/>
        <v>-0.11</v>
      </c>
      <c r="AJ15" s="154">
        <f>IF(AF15="","",IF(AND(AF15&lt;&gt;"",AG15=""),0,IF($F15="Absolute",IF(AF15=0,0,((AG15-AF15))),IF($F15="Incremental",IF((AF15-#REF!)=0,0,(((AG15-#REF!)-(AF15-#REF!)))),IF($F15="Decremental",IF((#REF!-AF15)=0,0,(((#REF!-AG15)-(#REF!-AF15)))),IF($F15="Absolute[-]",IF(AG15=0,0,((AF15-AG15))),""))))))</f>
        <v>-11</v>
      </c>
      <c r="AK15" s="136">
        <f t="shared" si="26"/>
        <v>184</v>
      </c>
      <c r="AL15" s="80">
        <f t="shared" si="14"/>
        <v>100</v>
      </c>
      <c r="AM15" s="71">
        <v>97</v>
      </c>
      <c r="AN15" s="138">
        <f t="shared" si="27"/>
        <v>0.97</v>
      </c>
      <c r="AO15" s="138">
        <f t="shared" si="28"/>
        <v>-0.03</v>
      </c>
      <c r="AP15" s="154">
        <f>IF(AL15="","",IF(AND(AL15&lt;&gt;"",AM15=""),0,IF($F15="Absolute",IF(AL15=0,0,((AM15-AL15))),IF($F15="Incremental",IF((AL15-#REF!)=0,0,(((AM15-#REF!)-(AL15-#REF!)))),IF($F15="Decremental",IF((#REF!-AL15)=0,0,(((#REF!-AM15)-(#REF!-AL15)))),IF($F15="Absolute[-]",IF(AM15=0,0,((AL15-AM15))),""))))))</f>
        <v>-3</v>
      </c>
      <c r="AQ15" s="136">
        <f t="shared" si="17"/>
        <v>192</v>
      </c>
      <c r="AR15" s="152">
        <f t="shared" si="18"/>
        <v>500</v>
      </c>
      <c r="AS15" s="152">
        <f t="shared" si="19"/>
        <v>456</v>
      </c>
      <c r="AT15" s="139">
        <f t="shared" si="20"/>
        <v>0.91200000000000003</v>
      </c>
      <c r="AU15" s="139">
        <f t="shared" si="21"/>
        <v>-8.7999999999999995E-2</v>
      </c>
      <c r="AV15" s="152">
        <f t="shared" si="22"/>
        <v>-44</v>
      </c>
      <c r="AW15" s="160" t="s">
        <v>180</v>
      </c>
      <c r="AX15" s="119" t="s">
        <v>181</v>
      </c>
      <c r="AY15" s="120" t="s">
        <v>182</v>
      </c>
      <c r="AZ15" s="121" t="s">
        <v>183</v>
      </c>
      <c r="BA15" s="122" t="s">
        <v>184</v>
      </c>
    </row>
    <row r="16" spans="1:53" ht="25.5" customHeight="1" thickBot="1" x14ac:dyDescent="0.3">
      <c r="A16" s="176"/>
      <c r="B16" s="175"/>
      <c r="C16" s="181"/>
      <c r="D16" s="97" t="s">
        <v>133</v>
      </c>
      <c r="E16" s="97" t="s">
        <v>134</v>
      </c>
      <c r="F16" s="84" t="s">
        <v>22</v>
      </c>
      <c r="G16" s="84">
        <v>100</v>
      </c>
      <c r="H16" s="84">
        <v>100</v>
      </c>
      <c r="I16" s="84">
        <v>100</v>
      </c>
      <c r="J16" s="84">
        <v>100</v>
      </c>
      <c r="K16" s="84">
        <v>100</v>
      </c>
      <c r="L16" s="98">
        <v>100</v>
      </c>
      <c r="M16" s="149">
        <f t="shared" si="0"/>
        <v>200</v>
      </c>
      <c r="N16" s="150">
        <f t="shared" si="1"/>
        <v>100</v>
      </c>
      <c r="O16" s="71">
        <v>93</v>
      </c>
      <c r="P16" s="138">
        <f t="shared" si="2"/>
        <v>0.93</v>
      </c>
      <c r="Q16" s="138">
        <f t="shared" si="3"/>
        <v>-7.0000000000000007E-2</v>
      </c>
      <c r="R16" s="152">
        <f>IF(N16="","",IF(AND(N16&lt;&gt;"",O16=""),0,IF($F16="Absolute",IF(N16=0,0,((O16-N16))),IF($F16="Incremental",IF((N16-#REF!)=0,0,(((O16-#REF!)-(N16-#REF!)))),IF($F16="Decremental",IF((#REF!-N16)=0,0,(((#REF!-O16)-(#REF!-N16)))),IF($F16="Absolute[-]",IF(O16=0,0,((N16-O16))),""))))))</f>
        <v>-7</v>
      </c>
      <c r="S16" s="153">
        <f t="shared" si="30"/>
        <v>193</v>
      </c>
      <c r="T16" s="150">
        <f t="shared" si="29"/>
        <v>100</v>
      </c>
      <c r="U16" s="71">
        <v>100</v>
      </c>
      <c r="V16" s="138">
        <f t="shared" si="5"/>
        <v>1</v>
      </c>
      <c r="W16" s="138">
        <f t="shared" si="6"/>
        <v>0</v>
      </c>
      <c r="X16" s="154">
        <f>IF(T16="","",IF(AND(T16&lt;&gt;"",U16=""),0,IF($F16="Absolute",IF(T16=0,0,((U16-T16))),IF($F16="Incremental",IF((T16-#REF!)=0,0,(((U16-#REF!)-(T16-#REF!)))),IF($F16="Decremental",IF((#REF!-T16)=0,0,(((#REF!-U16)-(#REF!-T16)))),IF($F16="Absolute[-]",IF(U16=0,0,((T16-U16))),""))))))</f>
        <v>0</v>
      </c>
      <c r="Y16" s="153">
        <f t="shared" si="7"/>
        <v>200</v>
      </c>
      <c r="Z16" s="150">
        <f t="shared" si="24"/>
        <v>100</v>
      </c>
      <c r="AA16" s="71">
        <v>99</v>
      </c>
      <c r="AB16" s="138">
        <f t="shared" si="8"/>
        <v>0.99</v>
      </c>
      <c r="AC16" s="138">
        <f t="shared" si="9"/>
        <v>-0.01</v>
      </c>
      <c r="AD16" s="154">
        <f>IF(Z16="","",IF(AND(Z16&lt;&gt;"",AA16=""),0,IF($F16="Absolute",IF(Z16=0,0,((AA16-Z16))),IF($F16="Incremental",IF((Z16-#REF!)=0,0,(((AA16-#REF!)-(Z16-#REF!)))),IF($F16="Decremental",IF((#REF!-Z16)=0,0,(((#REF!-AA16)-(#REF!-Z16)))),IF($F16="Absolute[-]",IF(AA16=0,0,((Z16-AA16))),""))))))</f>
        <v>-1</v>
      </c>
      <c r="AE16" s="136">
        <f t="shared" si="10"/>
        <v>199</v>
      </c>
      <c r="AF16" s="150">
        <f t="shared" si="25"/>
        <v>100</v>
      </c>
      <c r="AG16" s="71">
        <v>96</v>
      </c>
      <c r="AH16" s="138">
        <f t="shared" si="11"/>
        <v>0.96</v>
      </c>
      <c r="AI16" s="138">
        <f t="shared" si="12"/>
        <v>-0.04</v>
      </c>
      <c r="AJ16" s="154">
        <f>IF(AF16="","",IF(AND(AF16&lt;&gt;"",AG16=""),0,IF($F16="Absolute",IF(AF16=0,0,((AG16-AF16))),IF($F16="Incremental",IF((AF16-#REF!)=0,0,(((AG16-#REF!)-(AF16-#REF!)))),IF($F16="Decremental",IF((#REF!-AF16)=0,0,(((#REF!-AG16)-(#REF!-AF16)))),IF($F16="Absolute[-]",IF(AG16=0,0,((AF16-AG16))),""))))))</f>
        <v>-4</v>
      </c>
      <c r="AK16" s="136">
        <f t="shared" si="26"/>
        <v>196</v>
      </c>
      <c r="AL16" s="80">
        <f t="shared" si="14"/>
        <v>100</v>
      </c>
      <c r="AM16" s="71">
        <v>95</v>
      </c>
      <c r="AN16" s="138">
        <f t="shared" si="27"/>
        <v>0.95</v>
      </c>
      <c r="AO16" s="138">
        <f t="shared" si="28"/>
        <v>-0.05</v>
      </c>
      <c r="AP16" s="154">
        <f>IF(AL16="","",IF(AND(AL16&lt;&gt;"",AM16=""),0,IF($F16="Absolute",IF(AL16=0,0,((AM16-AL16))),IF($F16="Incremental",IF((AL16-#REF!)=0,0,(((AM16-#REF!)-(AL16-#REF!)))),IF($F16="Decremental",IF((#REF!-AL16)=0,0,(((#REF!-AM16)-(#REF!-AL16)))),IF($F16="Absolute[-]",IF(AM16=0,0,((AL16-AM16))),""))))))</f>
        <v>-5</v>
      </c>
      <c r="AQ16" s="136">
        <f t="shared" si="17"/>
        <v>195</v>
      </c>
      <c r="AR16" s="152">
        <f t="shared" si="18"/>
        <v>500</v>
      </c>
      <c r="AS16" s="152">
        <f t="shared" si="19"/>
        <v>483</v>
      </c>
      <c r="AT16" s="139">
        <f t="shared" si="20"/>
        <v>0.96599999999999997</v>
      </c>
      <c r="AU16" s="139">
        <f t="shared" si="21"/>
        <v>-3.4000000000000002E-2</v>
      </c>
      <c r="AV16" s="152">
        <f t="shared" si="22"/>
        <v>-17</v>
      </c>
      <c r="AW16" s="161"/>
      <c r="AX16" s="123" t="s">
        <v>185</v>
      </c>
      <c r="AY16" s="121" t="s">
        <v>186</v>
      </c>
      <c r="AZ16" s="124" t="s">
        <v>187</v>
      </c>
      <c r="BA16" s="125" t="s">
        <v>188</v>
      </c>
    </row>
    <row r="17" spans="1:53" ht="25.5" customHeight="1" thickBot="1" x14ac:dyDescent="0.3">
      <c r="A17" s="32" t="s">
        <v>135</v>
      </c>
      <c r="B17" s="175" t="s">
        <v>129</v>
      </c>
      <c r="C17" s="181" t="s">
        <v>130</v>
      </c>
      <c r="D17" s="97" t="s">
        <v>136</v>
      </c>
      <c r="E17" s="97" t="s">
        <v>137</v>
      </c>
      <c r="F17" s="84" t="s">
        <v>22</v>
      </c>
      <c r="G17" s="84">
        <v>83</v>
      </c>
      <c r="H17" s="84">
        <v>100</v>
      </c>
      <c r="I17" s="84">
        <v>100</v>
      </c>
      <c r="J17" s="84">
        <v>100</v>
      </c>
      <c r="K17" s="84">
        <v>100</v>
      </c>
      <c r="L17" s="98">
        <v>100</v>
      </c>
      <c r="M17" s="149">
        <f t="shared" si="0"/>
        <v>183</v>
      </c>
      <c r="N17" s="150">
        <f t="shared" si="1"/>
        <v>100</v>
      </c>
      <c r="O17" s="71">
        <v>91</v>
      </c>
      <c r="P17" s="138">
        <f t="shared" si="2"/>
        <v>0.91</v>
      </c>
      <c r="Q17" s="138">
        <f t="shared" si="3"/>
        <v>-0.09</v>
      </c>
      <c r="R17" s="152">
        <f>IF(N17="","",IF(AND(N17&lt;&gt;"",O17=""),0,IF($F17="Absolute",IF(N17=0,0,((O17-N17))),IF($F17="Incremental",IF((N17-#REF!)=0,0,(((O17-#REF!)-(N17-#REF!)))),IF($F17="Decremental",IF((#REF!-N17)=0,0,(((#REF!-O17)-(#REF!-N17)))),IF($F17="Absolute[-]",IF(O17=0,0,((N17-O17))),""))))))</f>
        <v>-9</v>
      </c>
      <c r="S17" s="153">
        <f t="shared" si="30"/>
        <v>174</v>
      </c>
      <c r="T17" s="150">
        <f t="shared" si="29"/>
        <v>100</v>
      </c>
      <c r="U17" s="71">
        <v>100</v>
      </c>
      <c r="V17" s="138">
        <f t="shared" si="5"/>
        <v>1</v>
      </c>
      <c r="W17" s="138">
        <f t="shared" si="6"/>
        <v>0</v>
      </c>
      <c r="X17" s="154">
        <f>IF(T17="","",IF(AND(T17&lt;&gt;"",U17=""),0,IF($F17="Absolute",IF(T17=0,0,((U17-T17))),IF($F17="Incremental",IF((T17-#REF!)=0,0,(((U17-#REF!)-(T17-#REF!)))),IF($F17="Decremental",IF((#REF!-T17)=0,0,(((#REF!-U17)-(#REF!-T17)))),IF($F17="Absolute[-]",IF(U17=0,0,((T17-U17))),""))))))</f>
        <v>0</v>
      </c>
      <c r="Y17" s="153">
        <f t="shared" si="7"/>
        <v>183</v>
      </c>
      <c r="Z17" s="150">
        <f t="shared" si="24"/>
        <v>100</v>
      </c>
      <c r="AA17" s="71">
        <v>85</v>
      </c>
      <c r="AB17" s="138">
        <f t="shared" si="8"/>
        <v>0.85</v>
      </c>
      <c r="AC17" s="138">
        <f t="shared" si="9"/>
        <v>-0.15</v>
      </c>
      <c r="AD17" s="154">
        <f>IF(Z17="","",IF(AND(Z17&lt;&gt;"",AA17=""),0,IF($F17="Absolute",IF(Z17=0,0,((AA17-Z17))),IF($F17="Incremental",IF((Z17-#REF!)=0,0,(((AA17-#REF!)-(Z17-#REF!)))),IF($F17="Decremental",IF((#REF!-Z17)=0,0,(((#REF!-AA17)-(#REF!-Z17)))),IF($F17="Absolute[-]",IF(AA17=0,0,((Z17-AA17))),""))))))</f>
        <v>-15</v>
      </c>
      <c r="AE17" s="136">
        <f t="shared" si="10"/>
        <v>168</v>
      </c>
      <c r="AF17" s="150">
        <f t="shared" si="25"/>
        <v>100</v>
      </c>
      <c r="AG17" s="71">
        <v>93</v>
      </c>
      <c r="AH17" s="138">
        <f t="shared" si="11"/>
        <v>0.93</v>
      </c>
      <c r="AI17" s="138">
        <f t="shared" si="12"/>
        <v>-7.0000000000000007E-2</v>
      </c>
      <c r="AJ17" s="154">
        <f>IF(AF17="","",IF(AND(AF17&lt;&gt;"",AG17=""),0,IF($F17="Absolute",IF(AF17=0,0,((AG17-AF17))),IF($F17="Incremental",IF((AF17-#REF!)=0,0,(((AG17-#REF!)-(AF17-#REF!)))),IF($F17="Decremental",IF((#REF!-AF17)=0,0,(((#REF!-AG17)-(#REF!-AF17)))),IF($F17="Absolute[-]",IF(AG17=0,0,((AF17-AG17))),""))))))</f>
        <v>-7</v>
      </c>
      <c r="AK17" s="136">
        <f t="shared" si="26"/>
        <v>176</v>
      </c>
      <c r="AL17" s="80">
        <f t="shared" si="14"/>
        <v>100</v>
      </c>
      <c r="AM17" s="71">
        <v>100</v>
      </c>
      <c r="AN17" s="138">
        <f t="shared" si="27"/>
        <v>1</v>
      </c>
      <c r="AO17" s="138">
        <f t="shared" si="28"/>
        <v>0</v>
      </c>
      <c r="AP17" s="154">
        <f>IF(AL17="","",IF(AND(AL17&lt;&gt;"",AM17=""),0,IF($F17="Absolute",IF(AL17=0,0,((AM17-AL17))),IF($F17="Incremental",IF((AL17-#REF!)=0,0,(((AM17-#REF!)-(AL17-#REF!)))),IF($F17="Decremental",IF((#REF!-AL17)=0,0,(((#REF!-AM17)-(#REF!-AL17)))),IF($F17="Absolute[-]",IF(AM17=0,0,((AL17-AM17))),""))))))</f>
        <v>0</v>
      </c>
      <c r="AQ17" s="136">
        <f t="shared" si="17"/>
        <v>183</v>
      </c>
      <c r="AR17" s="152">
        <f t="shared" si="18"/>
        <v>500</v>
      </c>
      <c r="AS17" s="152">
        <f t="shared" si="19"/>
        <v>469</v>
      </c>
      <c r="AT17" s="139">
        <f t="shared" si="20"/>
        <v>0.93799999999999994</v>
      </c>
      <c r="AU17" s="139">
        <f t="shared" si="21"/>
        <v>-6.2E-2</v>
      </c>
      <c r="AV17" s="152">
        <f t="shared" si="22"/>
        <v>-31</v>
      </c>
      <c r="AW17" s="161"/>
      <c r="AX17" s="126" t="s">
        <v>189</v>
      </c>
      <c r="AY17" s="127" t="s">
        <v>190</v>
      </c>
      <c r="AZ17" s="121" t="s">
        <v>191</v>
      </c>
      <c r="BA17" s="128" t="s">
        <v>188</v>
      </c>
    </row>
    <row r="18" spans="1:53" ht="25.5" customHeight="1" thickBot="1" x14ac:dyDescent="0.25">
      <c r="A18" s="32" t="s">
        <v>128</v>
      </c>
      <c r="B18" s="175"/>
      <c r="C18" s="181"/>
      <c r="D18" s="97" t="s">
        <v>138</v>
      </c>
      <c r="E18" s="97" t="s">
        <v>139</v>
      </c>
      <c r="F18" s="84" t="s">
        <v>22</v>
      </c>
      <c r="G18" s="84">
        <v>50</v>
      </c>
      <c r="H18" s="84">
        <v>100</v>
      </c>
      <c r="I18" s="84">
        <v>100</v>
      </c>
      <c r="J18" s="84">
        <v>100</v>
      </c>
      <c r="K18" s="84">
        <v>100</v>
      </c>
      <c r="L18" s="98">
        <v>100</v>
      </c>
      <c r="M18" s="149">
        <f t="shared" si="0"/>
        <v>150</v>
      </c>
      <c r="N18" s="150">
        <f t="shared" si="1"/>
        <v>100</v>
      </c>
      <c r="O18" s="71">
        <v>63</v>
      </c>
      <c r="P18" s="138">
        <f t="shared" si="2"/>
        <v>0.63</v>
      </c>
      <c r="Q18" s="138">
        <f t="shared" si="3"/>
        <v>-0.37</v>
      </c>
      <c r="R18" s="152">
        <f>IF(N18="","",IF(AND(N18&lt;&gt;"",O18=""),0,IF($F18="Absolute",IF(N18=0,0,((O18-N18))),IF($F18="Incremental",IF((N18-#REF!)=0,0,(((O18-#REF!)-(N18-#REF!)))),IF($F18="Decremental",IF((#REF!-N18)=0,0,(((#REF!-O18)-(#REF!-N18)))),IF($F18="Absolute[-]",IF(O18=0,0,((N18-O18))),""))))))</f>
        <v>-37</v>
      </c>
      <c r="S18" s="153">
        <f t="shared" si="30"/>
        <v>113</v>
      </c>
      <c r="T18" s="150">
        <f t="shared" si="29"/>
        <v>100</v>
      </c>
      <c r="U18" s="71">
        <v>75</v>
      </c>
      <c r="V18" s="138">
        <f t="shared" si="5"/>
        <v>0.75</v>
      </c>
      <c r="W18" s="138">
        <f t="shared" si="6"/>
        <v>-0.25</v>
      </c>
      <c r="X18" s="154">
        <f>IF(T18="","",IF(AND(T18&lt;&gt;"",U18=""),0,IF($F18="Absolute",IF(T18=0,0,((U18-T18))),IF($F18="Incremental",IF((T18-#REF!)=0,0,(((U18-#REF!)-(T18-#REF!)))),IF($F18="Decremental",IF((#REF!-T18)=0,0,(((#REF!-U18)-(#REF!-T18)))),IF($F18="Absolute[-]",IF(U18=0,0,((T18-U18))),""))))))</f>
        <v>-25</v>
      </c>
      <c r="Y18" s="153">
        <f t="shared" si="7"/>
        <v>125</v>
      </c>
      <c r="Z18" s="150">
        <f t="shared" si="24"/>
        <v>100</v>
      </c>
      <c r="AA18" s="71">
        <v>59</v>
      </c>
      <c r="AB18" s="138">
        <f t="shared" si="8"/>
        <v>0.59</v>
      </c>
      <c r="AC18" s="138">
        <f t="shared" si="9"/>
        <v>-0.41</v>
      </c>
      <c r="AD18" s="154">
        <f>IF(Z18="","",IF(AND(Z18&lt;&gt;"",AA18=""),0,IF($F18="Absolute",IF(Z18=0,0,((AA18-Z18))),IF($F18="Incremental",IF((Z18-#REF!)=0,0,(((AA18-#REF!)-(Z18-#REF!)))),IF($F18="Decremental",IF((#REF!-Z18)=0,0,(((#REF!-AA18)-(#REF!-Z18)))),IF($F18="Absolute[-]",IF(AA18=0,0,((Z18-AA18))),""))))))</f>
        <v>-41</v>
      </c>
      <c r="AE18" s="136">
        <f t="shared" si="10"/>
        <v>109</v>
      </c>
      <c r="AF18" s="150">
        <f t="shared" si="25"/>
        <v>100</v>
      </c>
      <c r="AG18" s="71">
        <v>100</v>
      </c>
      <c r="AH18" s="138">
        <f t="shared" si="11"/>
        <v>1</v>
      </c>
      <c r="AI18" s="138">
        <f t="shared" si="12"/>
        <v>0</v>
      </c>
      <c r="AJ18" s="154">
        <f>IF(AF18="","",IF(AND(AF18&lt;&gt;"",AG18=""),0,IF($F18="Absolute",IF(AF18=0,0,((AG18-AF18))),IF($F18="Incremental",IF((AF18-#REF!)=0,0,(((AG18-#REF!)-(AF18-#REF!)))),IF($F18="Decremental",IF((#REF!-AF18)=0,0,(((#REF!-AG18)-(#REF!-AF18)))),IF($F18="Absolute[-]",IF(AG18=0,0,((AF18-AG18))),""))))))</f>
        <v>0</v>
      </c>
      <c r="AK18" s="136">
        <f t="shared" si="26"/>
        <v>150</v>
      </c>
      <c r="AL18" s="80">
        <f t="shared" si="14"/>
        <v>100</v>
      </c>
      <c r="AM18" s="71">
        <v>50</v>
      </c>
      <c r="AN18" s="138">
        <f t="shared" si="27"/>
        <v>0.5</v>
      </c>
      <c r="AO18" s="138">
        <f t="shared" si="28"/>
        <v>-0.5</v>
      </c>
      <c r="AP18" s="154">
        <f>IF(AL18="","",IF(AND(AL18&lt;&gt;"",AM18=""),0,IF($F18="Absolute",IF(AL18=0,0,((AM18-AL18))),IF($F18="Incremental",IF((AL18-#REF!)=0,0,(((AM18-#REF!)-(AL18-#REF!)))),IF($F18="Decremental",IF((#REF!-AL18)=0,0,(((#REF!-AM18)-(#REF!-AL18)))),IF($F18="Absolute[-]",IF(AM18=0,0,((AL18-AM18))),""))))))</f>
        <v>-50</v>
      </c>
      <c r="AQ18" s="136">
        <f t="shared" si="17"/>
        <v>100</v>
      </c>
      <c r="AR18" s="152">
        <f t="shared" si="18"/>
        <v>500</v>
      </c>
      <c r="AS18" s="152">
        <f t="shared" si="19"/>
        <v>347</v>
      </c>
      <c r="AT18" s="139">
        <f t="shared" si="20"/>
        <v>0.69399999999999995</v>
      </c>
      <c r="AU18" s="139">
        <f t="shared" si="21"/>
        <v>-0.30599999999999999</v>
      </c>
      <c r="AV18" s="152">
        <f t="shared" si="22"/>
        <v>-153</v>
      </c>
      <c r="AW18" s="162"/>
      <c r="AX18" s="129" t="s">
        <v>192</v>
      </c>
      <c r="AY18" s="130" t="s">
        <v>193</v>
      </c>
      <c r="AZ18" s="131" t="s">
        <v>194</v>
      </c>
      <c r="BA18" s="132" t="s">
        <v>188</v>
      </c>
    </row>
    <row r="19" spans="1:53" ht="25.5" customHeight="1" thickBot="1" x14ac:dyDescent="0.25">
      <c r="A19" s="173" t="s">
        <v>140</v>
      </c>
      <c r="B19" s="175" t="s">
        <v>129</v>
      </c>
      <c r="C19" s="181" t="s">
        <v>141</v>
      </c>
      <c r="D19" s="97" t="s">
        <v>142</v>
      </c>
      <c r="E19" s="97" t="s">
        <v>143</v>
      </c>
      <c r="F19" s="84" t="s">
        <v>22</v>
      </c>
      <c r="G19" s="84"/>
      <c r="H19" s="84">
        <v>100</v>
      </c>
      <c r="I19" s="84">
        <v>100</v>
      </c>
      <c r="J19" s="84">
        <v>100</v>
      </c>
      <c r="K19" s="84">
        <v>100</v>
      </c>
      <c r="L19" s="98">
        <v>100</v>
      </c>
      <c r="M19" s="149">
        <f t="shared" si="0"/>
        <v>100</v>
      </c>
      <c r="N19" s="150">
        <f t="shared" si="1"/>
        <v>100</v>
      </c>
      <c r="O19" s="71">
        <v>68</v>
      </c>
      <c r="P19" s="138">
        <f t="shared" si="2"/>
        <v>0.68</v>
      </c>
      <c r="Q19" s="138">
        <f t="shared" si="3"/>
        <v>-0.32</v>
      </c>
      <c r="R19" s="152">
        <f>IF(N19="","",IF(AND(N19&lt;&gt;"",O19=""),0,IF($F19="Absolute",IF(N19=0,0,((O19-N19))),IF($F19="Incremental",IF((N19-#REF!)=0,0,(((O19-#REF!)-(N19-#REF!)))),IF($F19="Decremental",IF((#REF!-N19)=0,0,(((#REF!-O19)-(#REF!-N19)))),IF($F19="Absolute[-]",IF(O19=0,0,((N19-O19))),""))))))</f>
        <v>-32</v>
      </c>
      <c r="S19" s="153">
        <f t="shared" si="30"/>
        <v>68</v>
      </c>
      <c r="T19" s="150">
        <f t="shared" si="29"/>
        <v>100</v>
      </c>
      <c r="U19" s="71">
        <v>61</v>
      </c>
      <c r="V19" s="138">
        <f t="shared" si="5"/>
        <v>0.61</v>
      </c>
      <c r="W19" s="138">
        <f t="shared" si="6"/>
        <v>-0.39</v>
      </c>
      <c r="X19" s="154">
        <f>IF(T19="","",IF(AND(T19&lt;&gt;"",U19=""),0,IF($F19="Absolute",IF(T19=0,0,((U19-T19))),IF($F19="Incremental",IF((T19-#REF!)=0,0,(((U19-#REF!)-(T19-#REF!)))),IF($F19="Decremental",IF((#REF!-T19)=0,0,(((#REF!-U19)-(#REF!-T19)))),IF($F19="Absolute[-]",IF(U19=0,0,((T19-U19))),""))))))</f>
        <v>-39</v>
      </c>
      <c r="Y19" s="153">
        <f t="shared" si="7"/>
        <v>61</v>
      </c>
      <c r="Z19" s="150">
        <f t="shared" si="24"/>
        <v>100</v>
      </c>
      <c r="AA19" s="71">
        <v>69</v>
      </c>
      <c r="AB19" s="138">
        <f t="shared" si="8"/>
        <v>0.69</v>
      </c>
      <c r="AC19" s="138">
        <f t="shared" si="9"/>
        <v>-0.31</v>
      </c>
      <c r="AD19" s="154">
        <f>IF(Z19="","",IF(AND(Z19&lt;&gt;"",AA19=""),0,IF($F19="Absolute",IF(Z19=0,0,((AA19-Z19))),IF($F19="Incremental",IF((Z19-#REF!)=0,0,(((AA19-#REF!)-(Z19-#REF!)))),IF($F19="Decremental",IF((#REF!-Z19)=0,0,(((#REF!-AA19)-(#REF!-Z19)))),IF($F19="Absolute[-]",IF(AA19=0,0,((Z19-AA19))),""))))))</f>
        <v>-31</v>
      </c>
      <c r="AE19" s="136">
        <f t="shared" si="10"/>
        <v>69</v>
      </c>
      <c r="AF19" s="150">
        <f t="shared" si="25"/>
        <v>100</v>
      </c>
      <c r="AG19" s="71">
        <v>61</v>
      </c>
      <c r="AH19" s="138">
        <f t="shared" si="11"/>
        <v>0.61</v>
      </c>
      <c r="AI19" s="138">
        <f t="shared" si="12"/>
        <v>-0.39</v>
      </c>
      <c r="AJ19" s="154">
        <f>IF(AF19="","",IF(AND(AF19&lt;&gt;"",AG19=""),0,IF($F19="Absolute",IF(AF19=0,0,((AG19-AF19))),IF($F19="Incremental",IF((AF19-#REF!)=0,0,(((AG19-#REF!)-(AF19-#REF!)))),IF($F19="Decremental",IF((#REF!-AF19)=0,0,(((#REF!-AG19)-(#REF!-AF19)))),IF($F19="Absolute[-]",IF(AG19=0,0,((AF19-AG19))),""))))))</f>
        <v>-39</v>
      </c>
      <c r="AK19" s="136">
        <f t="shared" si="26"/>
        <v>61</v>
      </c>
      <c r="AL19" s="80">
        <f t="shared" ref="AL19:AL23" si="31">IF(L19="","",L19)</f>
        <v>100</v>
      </c>
      <c r="AM19" s="71">
        <v>55</v>
      </c>
      <c r="AN19" s="138">
        <f t="shared" si="27"/>
        <v>0.55000000000000004</v>
      </c>
      <c r="AO19" s="138">
        <f t="shared" si="28"/>
        <v>-0.45</v>
      </c>
      <c r="AP19" s="154">
        <f>IF(AL19="","",IF(AND(AL19&lt;&gt;"",AM19=""),0,IF($F19="Absolute",IF(AL19=0,0,((AM19-AL19))),IF($F19="Incremental",IF((AL19-#REF!)=0,0,(((AM19-#REF!)-(AL19-#REF!)))),IF($F19="Decremental",IF((#REF!-AL19)=0,0,(((#REF!-AM19)-(#REF!-AL19)))),IF($F19="Absolute[-]",IF(AM19=0,0,((AL19-AM19))),""))))))</f>
        <v>-45</v>
      </c>
      <c r="AQ19" s="136">
        <f t="shared" si="17"/>
        <v>55</v>
      </c>
      <c r="AR19" s="152">
        <f t="shared" si="18"/>
        <v>500</v>
      </c>
      <c r="AS19" s="152">
        <f t="shared" si="19"/>
        <v>314</v>
      </c>
      <c r="AT19" s="139">
        <f t="shared" si="20"/>
        <v>0.628</v>
      </c>
      <c r="AU19" s="139">
        <f t="shared" si="21"/>
        <v>-0.372</v>
      </c>
      <c r="AV19" s="152">
        <f t="shared" si="22"/>
        <v>-186</v>
      </c>
      <c r="AW19" s="110" t="s">
        <v>199</v>
      </c>
      <c r="AX19" s="91" t="s">
        <v>198</v>
      </c>
      <c r="AY19" s="34" t="s">
        <v>197</v>
      </c>
      <c r="AZ19" s="32" t="s">
        <v>196</v>
      </c>
      <c r="BA19" s="33" t="s">
        <v>195</v>
      </c>
    </row>
    <row r="20" spans="1:53" ht="25.5" customHeight="1" thickBot="1" x14ac:dyDescent="0.25">
      <c r="A20" s="173"/>
      <c r="B20" s="175"/>
      <c r="C20" s="181"/>
      <c r="D20" s="97" t="s">
        <v>144</v>
      </c>
      <c r="E20" s="97" t="s">
        <v>145</v>
      </c>
      <c r="F20" s="84" t="s">
        <v>22</v>
      </c>
      <c r="G20" s="84">
        <v>100</v>
      </c>
      <c r="H20" s="71">
        <v>100</v>
      </c>
      <c r="I20" s="84">
        <v>100</v>
      </c>
      <c r="J20" s="84">
        <v>100</v>
      </c>
      <c r="K20" s="84">
        <v>100</v>
      </c>
      <c r="L20" s="98">
        <v>100</v>
      </c>
      <c r="M20" s="149">
        <f t="shared" si="0"/>
        <v>200</v>
      </c>
      <c r="N20" s="150">
        <f t="shared" si="1"/>
        <v>100</v>
      </c>
      <c r="O20" s="133">
        <v>90</v>
      </c>
      <c r="P20" s="138">
        <f t="shared" si="2"/>
        <v>0.9</v>
      </c>
      <c r="Q20" s="138">
        <f t="shared" si="3"/>
        <v>-0.1</v>
      </c>
      <c r="R20" s="152">
        <f>IF(N20="","",IF(AND(N20&lt;&gt;"",O20=""),0,IF($F20="Absolute",IF(N20=0,0,((O20-N20))),IF($F20="Incremental",IF((N20-#REF!)=0,0,(((O20-#REF!)-(N20-#REF!)))),IF($F20="Decremental",IF((#REF!-N20)=0,0,(((#REF!-O20)-(#REF!-N20)))),IF($F20="Absolute[-]",IF(O20=0,0,((N20-O20))),""))))))</f>
        <v>-10</v>
      </c>
      <c r="S20" s="153">
        <f t="shared" si="30"/>
        <v>190</v>
      </c>
      <c r="T20" s="150">
        <f t="shared" si="29"/>
        <v>100</v>
      </c>
      <c r="U20" s="133">
        <v>95</v>
      </c>
      <c r="V20" s="138">
        <f t="shared" si="5"/>
        <v>0.95</v>
      </c>
      <c r="W20" s="138">
        <f t="shared" si="6"/>
        <v>-0.05</v>
      </c>
      <c r="X20" s="154">
        <f>IF(T20="","",IF(AND(T20&lt;&gt;"",U20=""),0,IF($F20="Absolute",IF(T20=0,0,((U20-T20))),IF($F20="Incremental",IF((T20-#REF!)=0,0,(((U20-#REF!)-(T20-#REF!)))),IF($F20="Decremental",IF((#REF!-T20)=0,0,(((#REF!-U20)-(#REF!-T20)))),IF($F20="Absolute[-]",IF(U20=0,0,((T20-U20))),""))))))</f>
        <v>-5</v>
      </c>
      <c r="Y20" s="153">
        <f t="shared" si="7"/>
        <v>195</v>
      </c>
      <c r="Z20" s="150">
        <f t="shared" si="24"/>
        <v>100</v>
      </c>
      <c r="AA20" s="133">
        <v>92</v>
      </c>
      <c r="AB20" s="138">
        <f t="shared" si="8"/>
        <v>0.92</v>
      </c>
      <c r="AC20" s="138">
        <f t="shared" si="9"/>
        <v>-0.08</v>
      </c>
      <c r="AD20" s="154">
        <f>IF(Z20="","",IF(AND(Z20&lt;&gt;"",AA20=""),0,IF($F20="Absolute",IF(Z20=0,0,((AA20-Z20))),IF($F20="Incremental",IF((Z20-#REF!)=0,0,(((AA20-#REF!)-(Z20-#REF!)))),IF($F20="Decremental",IF((#REF!-Z20)=0,0,(((#REF!-AA20)-(#REF!-Z20)))),IF($F20="Absolute[-]",IF(AA20=0,0,((Z20-AA20))),""))))))</f>
        <v>-8</v>
      </c>
      <c r="AE20" s="136">
        <f t="shared" si="10"/>
        <v>192</v>
      </c>
      <c r="AF20" s="150">
        <f t="shared" si="25"/>
        <v>100</v>
      </c>
      <c r="AG20" s="133">
        <v>92</v>
      </c>
      <c r="AH20" s="138">
        <f t="shared" si="11"/>
        <v>0.92</v>
      </c>
      <c r="AI20" s="138">
        <f t="shared" si="12"/>
        <v>-0.08</v>
      </c>
      <c r="AJ20" s="154">
        <f>IF(AF20="","",IF(AND(AF20&lt;&gt;"",AG20=""),0,IF($F20="Absolute",IF(AF20=0,0,((AG20-AF20))),IF($F20="Incremental",IF((AF20-#REF!)=0,0,(((AG20-#REF!)-(AF20-#REF!)))),IF($F20="Decremental",IF((#REF!-AF20)=0,0,(((#REF!-AG20)-(#REF!-AF20)))),IF($F20="Absolute[-]",IF(AG20=0,0,((AF20-AG20))),""))))))</f>
        <v>-8</v>
      </c>
      <c r="AK20" s="136">
        <f t="shared" si="26"/>
        <v>192</v>
      </c>
      <c r="AL20" s="80">
        <f t="shared" si="31"/>
        <v>100</v>
      </c>
      <c r="AM20" s="71">
        <v>91</v>
      </c>
      <c r="AN20" s="138">
        <f t="shared" si="27"/>
        <v>0.91</v>
      </c>
      <c r="AO20" s="138">
        <f t="shared" si="28"/>
        <v>-0.09</v>
      </c>
      <c r="AP20" s="154">
        <f>IF(AL20="","",IF(AND(AL20&lt;&gt;"",AM20=""),0,IF($F20="Absolute",IF(AL20=0,0,((AM20-AL20))),IF($F20="Incremental",IF((AL20-#REF!)=0,0,(((AM20-#REF!)-(AL20-#REF!)))),IF($F20="Decremental",IF((#REF!-AL20)=0,0,(((#REF!-AM20)-(#REF!-AL20)))),IF($F20="Absolute[-]",IF(AM20=0,0,((AL20-AM20))),""))))))</f>
        <v>-9</v>
      </c>
      <c r="AQ20" s="136">
        <f t="shared" si="17"/>
        <v>191</v>
      </c>
      <c r="AR20" s="152">
        <f t="shared" si="18"/>
        <v>500</v>
      </c>
      <c r="AS20" s="152">
        <f t="shared" si="19"/>
        <v>460</v>
      </c>
      <c r="AT20" s="139">
        <f t="shared" si="20"/>
        <v>0.92</v>
      </c>
      <c r="AU20" s="139">
        <f t="shared" si="21"/>
        <v>-0.08</v>
      </c>
      <c r="AV20" s="152">
        <f t="shared" si="22"/>
        <v>-40</v>
      </c>
      <c r="AW20" s="109" t="s">
        <v>199</v>
      </c>
      <c r="AX20" s="134" t="s">
        <v>200</v>
      </c>
      <c r="AY20" s="134" t="s">
        <v>201</v>
      </c>
      <c r="AZ20" s="134" t="s">
        <v>202</v>
      </c>
      <c r="BA20" s="135"/>
    </row>
    <row r="21" spans="1:53" ht="25.5" customHeight="1" thickBot="1" x14ac:dyDescent="0.25">
      <c r="A21" s="173" t="s">
        <v>146</v>
      </c>
      <c r="B21" s="182" t="s">
        <v>129</v>
      </c>
      <c r="C21" s="181" t="s">
        <v>147</v>
      </c>
      <c r="D21" s="97" t="s">
        <v>148</v>
      </c>
      <c r="E21" s="97" t="s">
        <v>149</v>
      </c>
      <c r="F21" s="84" t="s">
        <v>22</v>
      </c>
      <c r="G21" s="84">
        <v>60</v>
      </c>
      <c r="H21" s="71">
        <v>100</v>
      </c>
      <c r="I21" s="84">
        <v>100</v>
      </c>
      <c r="J21" s="84">
        <v>100</v>
      </c>
      <c r="K21" s="84">
        <v>100</v>
      </c>
      <c r="L21" s="98">
        <v>100</v>
      </c>
      <c r="M21" s="149">
        <f t="shared" si="0"/>
        <v>160</v>
      </c>
      <c r="N21" s="150">
        <f t="shared" si="1"/>
        <v>100</v>
      </c>
      <c r="O21" s="137">
        <v>78.5</v>
      </c>
      <c r="P21" s="138">
        <f t="shared" si="2"/>
        <v>0.78500000000000003</v>
      </c>
      <c r="Q21" s="138">
        <f t="shared" si="3"/>
        <v>-0.215</v>
      </c>
      <c r="R21" s="152">
        <f>IF(N21="","",IF(AND(N21&lt;&gt;"",O21=""),0,IF($F21="Absolute",IF(N21=0,0,((O21-N21))),IF($F21="Incremental",IF((N21-#REF!)=0,0,(((O21-#REF!)-(N21-#REF!)))),IF($F21="Decremental",IF((#REF!-N21)=0,0,(((#REF!-O21)-(#REF!-N21)))),IF($F21="Absolute[-]",IF(O21=0,0,((N21-O21))),""))))))</f>
        <v>-21.5</v>
      </c>
      <c r="S21" s="153">
        <f t="shared" si="30"/>
        <v>138.5</v>
      </c>
      <c r="T21" s="150">
        <f t="shared" si="29"/>
        <v>100</v>
      </c>
      <c r="U21" s="137">
        <v>95.6</v>
      </c>
      <c r="V21" s="138">
        <f t="shared" si="5"/>
        <v>0.95599999999999996</v>
      </c>
      <c r="W21" s="138">
        <f t="shared" si="6"/>
        <v>-4.400000000000006E-2</v>
      </c>
      <c r="X21" s="154">
        <f>IF(T21="","",IF(AND(T21&lt;&gt;"",U21=""),0,IF($F21="Absolute",IF(T21=0,0,((U21-T21))),IF($F21="Incremental",IF((T21-#REF!)=0,0,(((U21-#REF!)-(T21-#REF!)))),IF($F21="Decremental",IF((#REF!-T21)=0,0,(((#REF!-U21)-(#REF!-T21)))),IF($F21="Absolute[-]",IF(U21=0,0,((T21-U21))),""))))))</f>
        <v>-4.4000000000000057</v>
      </c>
      <c r="Y21" s="153">
        <f t="shared" si="7"/>
        <v>155.6</v>
      </c>
      <c r="Z21" s="150">
        <f t="shared" si="24"/>
        <v>100</v>
      </c>
      <c r="AA21" s="137">
        <v>99</v>
      </c>
      <c r="AB21" s="138">
        <f t="shared" si="8"/>
        <v>0.99</v>
      </c>
      <c r="AC21" s="138">
        <f t="shared" si="9"/>
        <v>-0.01</v>
      </c>
      <c r="AD21" s="154">
        <f>IF(Z21="","",IF(AND(Z21&lt;&gt;"",AA21=""),0,IF($F21="Absolute",IF(Z21=0,0,((AA21-Z21))),IF($F21="Incremental",IF((Z21-#REF!)=0,0,(((AA21-#REF!)-(Z21-#REF!)))),IF($F21="Decremental",IF((#REF!-Z21)=0,0,(((#REF!-AA21)-(#REF!-Z21)))),IF($F21="Absolute[-]",IF(AA21=0,0,((Z21-AA21))),""))))))</f>
        <v>-1</v>
      </c>
      <c r="AE21" s="136">
        <f t="shared" si="10"/>
        <v>159</v>
      </c>
      <c r="AF21" s="150">
        <f t="shared" si="25"/>
        <v>100</v>
      </c>
      <c r="AG21" s="137">
        <v>86.17</v>
      </c>
      <c r="AH21" s="138">
        <f t="shared" si="11"/>
        <v>0.86170000000000002</v>
      </c>
      <c r="AI21" s="138">
        <f t="shared" si="12"/>
        <v>-0.13829999999999998</v>
      </c>
      <c r="AJ21" s="154">
        <f>IF(AF21="","",IF(AND(AF21&lt;&gt;"",AG21=""),0,IF($F21="Absolute",IF(AF21=0,0,((AG21-AF21))),IF($F21="Incremental",IF((AF21-#REF!)=0,0,(((AG21-#REF!)-(AF21-#REF!)))),IF($F21="Decremental",IF((#REF!-AF21)=0,0,(((#REF!-AG21)-(#REF!-AF21)))),IF($F21="Absolute[-]",IF(AG21=0,0,((AF21-AG21))),""))))))</f>
        <v>-13.829999999999998</v>
      </c>
      <c r="AK21" s="136">
        <f t="shared" si="26"/>
        <v>146.17000000000002</v>
      </c>
      <c r="AL21" s="80">
        <f t="shared" si="31"/>
        <v>100</v>
      </c>
      <c r="AM21" s="137">
        <v>96.14</v>
      </c>
      <c r="AN21" s="138">
        <f t="shared" si="27"/>
        <v>0.96140000000000003</v>
      </c>
      <c r="AO21" s="138">
        <f t="shared" si="28"/>
        <v>-3.8599999999999995E-2</v>
      </c>
      <c r="AP21" s="154">
        <f>IF(AL21="","",IF(AND(AL21&lt;&gt;"",AM21=""),0,IF($F21="Absolute",IF(AL21=0,0,((AM21-AL21))),IF($F21="Incremental",IF((AL21-#REF!)=0,0,(((AM21-#REF!)-(AL21-#REF!)))),IF($F21="Decremental",IF((#REF!-AL21)=0,0,(((#REF!-AM21)-(#REF!-AL21)))),IF($F21="Absolute[-]",IF(AM21=0,0,((AL21-AM21))),""))))))</f>
        <v>-3.8599999999999994</v>
      </c>
      <c r="AQ21" s="136">
        <f t="shared" si="17"/>
        <v>156.13999999999999</v>
      </c>
      <c r="AR21" s="152">
        <f t="shared" si="18"/>
        <v>500</v>
      </c>
      <c r="AS21" s="152">
        <f t="shared" si="19"/>
        <v>455.41</v>
      </c>
      <c r="AT21" s="139">
        <f t="shared" si="20"/>
        <v>0.91082000000000007</v>
      </c>
      <c r="AU21" s="139">
        <f t="shared" si="21"/>
        <v>-8.9179999999999954E-2</v>
      </c>
      <c r="AV21" s="152">
        <f t="shared" si="22"/>
        <v>-44.589999999999975</v>
      </c>
      <c r="AW21" s="163" t="s">
        <v>199</v>
      </c>
      <c r="AX21" s="140" t="s">
        <v>203</v>
      </c>
      <c r="AY21" s="141" t="s">
        <v>204</v>
      </c>
      <c r="AZ21" s="141" t="s">
        <v>205</v>
      </c>
      <c r="BA21" s="142"/>
    </row>
    <row r="22" spans="1:53" ht="25.5" customHeight="1" thickBot="1" x14ac:dyDescent="0.25">
      <c r="A22" s="173"/>
      <c r="B22" s="183"/>
      <c r="C22" s="181"/>
      <c r="D22" s="97" t="s">
        <v>150</v>
      </c>
      <c r="E22" s="97" t="s">
        <v>151</v>
      </c>
      <c r="F22" s="84" t="s">
        <v>22</v>
      </c>
      <c r="G22" s="84">
        <v>75</v>
      </c>
      <c r="H22" s="71">
        <v>100</v>
      </c>
      <c r="I22" s="84">
        <v>100</v>
      </c>
      <c r="J22" s="84">
        <v>100</v>
      </c>
      <c r="K22" s="84">
        <v>100</v>
      </c>
      <c r="L22" s="98">
        <v>100</v>
      </c>
      <c r="M22" s="149">
        <f t="shared" si="0"/>
        <v>175</v>
      </c>
      <c r="N22" s="150">
        <f t="shared" si="1"/>
        <v>100</v>
      </c>
      <c r="O22" s="137">
        <v>68.599999999999994</v>
      </c>
      <c r="P22" s="138">
        <f t="shared" si="2"/>
        <v>0.68599999999999994</v>
      </c>
      <c r="Q22" s="138">
        <f t="shared" si="3"/>
        <v>-0.31400000000000006</v>
      </c>
      <c r="R22" s="152">
        <f>IF(N22="","",IF(AND(N22&lt;&gt;"",O22=""),0,IF($F22="Absolute",IF(N22=0,0,((O22-N22))),IF($F22="Incremental",IF((N22-#REF!)=0,0,(((O22-#REF!)-(N22-#REF!)))),IF($F22="Decremental",IF((#REF!-N22)=0,0,(((#REF!-O22)-(#REF!-N22)))),IF($F22="Absolute[-]",IF(O22=0,0,((N22-O22))),""))))))</f>
        <v>-31.400000000000006</v>
      </c>
      <c r="S22" s="153">
        <f t="shared" si="30"/>
        <v>143.6</v>
      </c>
      <c r="T22" s="150">
        <f t="shared" si="29"/>
        <v>100</v>
      </c>
      <c r="U22" s="137">
        <v>79.290000000000006</v>
      </c>
      <c r="V22" s="138">
        <f t="shared" si="5"/>
        <v>0.79290000000000005</v>
      </c>
      <c r="W22" s="138">
        <f t="shared" si="6"/>
        <v>-0.20709999999999995</v>
      </c>
      <c r="X22" s="154">
        <f>IF(T22="","",IF(AND(T22&lt;&gt;"",U22=""),0,IF($F22="Absolute",IF(T22=0,0,((U22-T22))),IF($F22="Incremental",IF((T22-#REF!)=0,0,(((U22-#REF!)-(T22-#REF!)))),IF($F22="Decremental",IF((#REF!-T22)=0,0,(((#REF!-U22)-(#REF!-T22)))),IF($F22="Absolute[-]",IF(U22=0,0,((T22-U22))),""))))))</f>
        <v>-20.709999999999994</v>
      </c>
      <c r="Y22" s="153">
        <f t="shared" si="7"/>
        <v>154.29000000000002</v>
      </c>
      <c r="Z22" s="150">
        <f t="shared" si="24"/>
        <v>100</v>
      </c>
      <c r="AA22" s="137">
        <v>89.4</v>
      </c>
      <c r="AB22" s="138">
        <f t="shared" si="8"/>
        <v>0.89400000000000002</v>
      </c>
      <c r="AC22" s="138">
        <f t="shared" si="9"/>
        <v>-0.10599999999999994</v>
      </c>
      <c r="AD22" s="154">
        <f>IF(Z22="","",IF(AND(Z22&lt;&gt;"",AA22=""),0,IF($F22="Absolute",IF(Z22=0,0,((AA22-Z22))),IF($F22="Incremental",IF((Z22-#REF!)=0,0,(((AA22-#REF!)-(Z22-#REF!)))),IF($F22="Decremental",IF((#REF!-Z22)=0,0,(((#REF!-AA22)-(#REF!-Z22)))),IF($F22="Absolute[-]",IF(AA22=0,0,((Z22-AA22))),""))))))</f>
        <v>-10.599999999999994</v>
      </c>
      <c r="AE22" s="136">
        <f t="shared" si="10"/>
        <v>164.4</v>
      </c>
      <c r="AF22" s="150">
        <f t="shared" si="25"/>
        <v>100</v>
      </c>
      <c r="AG22" s="137">
        <v>74.5</v>
      </c>
      <c r="AH22" s="138">
        <f t="shared" si="11"/>
        <v>0.745</v>
      </c>
      <c r="AI22" s="138">
        <f t="shared" si="12"/>
        <v>-0.255</v>
      </c>
      <c r="AJ22" s="154">
        <f>IF(AF22="","",IF(AND(AF22&lt;&gt;"",AG22=""),0,IF($F22="Absolute",IF(AF22=0,0,((AG22-AF22))),IF($F22="Incremental",IF((AF22-#REF!)=0,0,(((AG22-#REF!)-(AF22-#REF!)))),IF($F22="Decremental",IF((#REF!-AF22)=0,0,(((#REF!-AG22)-(#REF!-AF22)))),IF($F22="Absolute[-]",IF(AG22=0,0,((AF22-AG22))),""))))))</f>
        <v>-25.5</v>
      </c>
      <c r="AK22" s="136">
        <f t="shared" si="26"/>
        <v>149.5</v>
      </c>
      <c r="AL22" s="80">
        <f t="shared" si="31"/>
        <v>100</v>
      </c>
      <c r="AM22" s="137">
        <v>52.5</v>
      </c>
      <c r="AN22" s="138">
        <f t="shared" si="27"/>
        <v>0.52500000000000002</v>
      </c>
      <c r="AO22" s="138">
        <f t="shared" si="28"/>
        <v>-0.47499999999999998</v>
      </c>
      <c r="AP22" s="154">
        <f>IF(AL22="","",IF(AND(AL22&lt;&gt;"",AM22=""),0,IF($F22="Absolute",IF(AL22=0,0,((AM22-AL22))),IF($F22="Incremental",IF((AL22-#REF!)=0,0,(((AM22-#REF!)-(AL22-#REF!)))),IF($F22="Decremental",IF((#REF!-AL22)=0,0,(((#REF!-AM22)-(#REF!-AL22)))),IF($F22="Absolute[-]",IF(AM22=0,0,((AL22-AM22))),""))))))</f>
        <v>-47.5</v>
      </c>
      <c r="AQ22" s="136">
        <f t="shared" si="17"/>
        <v>127.5</v>
      </c>
      <c r="AR22" s="152">
        <f t="shared" si="18"/>
        <v>500</v>
      </c>
      <c r="AS22" s="152">
        <f t="shared" si="19"/>
        <v>364.28999999999996</v>
      </c>
      <c r="AT22" s="139">
        <f t="shared" si="20"/>
        <v>0.72857999999999989</v>
      </c>
      <c r="AU22" s="139">
        <f t="shared" si="21"/>
        <v>-0.27142000000000005</v>
      </c>
      <c r="AV22" s="152">
        <f t="shared" si="22"/>
        <v>-135.71000000000004</v>
      </c>
      <c r="AW22" s="163"/>
      <c r="AX22" s="140" t="s">
        <v>206</v>
      </c>
      <c r="AY22" s="141" t="s">
        <v>207</v>
      </c>
      <c r="AZ22" s="143" t="s">
        <v>208</v>
      </c>
      <c r="BA22" s="144"/>
    </row>
    <row r="23" spans="1:53" ht="25.5" customHeight="1" thickBot="1" x14ac:dyDescent="0.25">
      <c r="A23" s="32" t="s">
        <v>152</v>
      </c>
      <c r="B23" s="104" t="s">
        <v>129</v>
      </c>
      <c r="C23" s="100" t="s">
        <v>147</v>
      </c>
      <c r="D23" s="97" t="s">
        <v>153</v>
      </c>
      <c r="E23" s="97" t="s">
        <v>154</v>
      </c>
      <c r="F23" s="84" t="s">
        <v>22</v>
      </c>
      <c r="G23" s="84">
        <v>75</v>
      </c>
      <c r="H23" s="71">
        <v>100</v>
      </c>
      <c r="I23" s="84">
        <v>100</v>
      </c>
      <c r="J23" s="84">
        <v>100</v>
      </c>
      <c r="K23" s="84">
        <v>100</v>
      </c>
      <c r="L23" s="98">
        <v>100</v>
      </c>
      <c r="M23" s="149">
        <f t="shared" si="0"/>
        <v>175</v>
      </c>
      <c r="N23" s="150">
        <f t="shared" si="1"/>
        <v>100</v>
      </c>
      <c r="O23" s="137">
        <v>50</v>
      </c>
      <c r="P23" s="138">
        <f t="shared" si="2"/>
        <v>0.5</v>
      </c>
      <c r="Q23" s="138">
        <f t="shared" si="3"/>
        <v>-0.5</v>
      </c>
      <c r="R23" s="152">
        <f>IF(N23="","",IF(AND(N23&lt;&gt;"",O23=""),0,IF($F23="Absolute",IF(N23=0,0,((O23-N23))),IF($F23="Incremental",IF((N23-#REF!)=0,0,(((O23-#REF!)-(N23-#REF!)))),IF($F23="Decremental",IF((#REF!-N23)=0,0,(((#REF!-O23)-(#REF!-N23)))),IF($F23="Absolute[-]",IF(O23=0,0,((N23-O23))),""))))))</f>
        <v>-50</v>
      </c>
      <c r="S23" s="153">
        <f t="shared" si="30"/>
        <v>125</v>
      </c>
      <c r="T23" s="150">
        <f t="shared" si="29"/>
        <v>100</v>
      </c>
      <c r="U23" s="137">
        <v>100</v>
      </c>
      <c r="V23" s="138">
        <f t="shared" si="5"/>
        <v>1</v>
      </c>
      <c r="W23" s="138">
        <f t="shared" si="6"/>
        <v>0</v>
      </c>
      <c r="X23" s="154">
        <f>IF(T23="","",IF(AND(T23&lt;&gt;"",U23=""),0,IF($F23="Absolute",IF(T23=0,0,((U23-T23))),IF($F23="Incremental",IF((T23-#REF!)=0,0,(((U23-#REF!)-(T23-#REF!)))),IF($F23="Decremental",IF((#REF!-T23)=0,0,(((#REF!-U23)-(#REF!-T23)))),IF($F23="Absolute[-]",IF(U23=0,0,((T23-U23))),""))))))</f>
        <v>0</v>
      </c>
      <c r="Y23" s="153">
        <f t="shared" si="7"/>
        <v>175</v>
      </c>
      <c r="Z23" s="150">
        <f t="shared" si="24"/>
        <v>100</v>
      </c>
      <c r="AA23" s="137">
        <v>83.3</v>
      </c>
      <c r="AB23" s="138">
        <f t="shared" si="8"/>
        <v>0.83299999999999996</v>
      </c>
      <c r="AC23" s="138">
        <f t="shared" si="9"/>
        <v>-0.16700000000000004</v>
      </c>
      <c r="AD23" s="154">
        <f>IF(Z23="","",IF(AND(Z23&lt;&gt;"",AA23=""),0,IF($F23="Absolute",IF(Z23=0,0,((AA23-Z23))),IF($F23="Incremental",IF((Z23-#REF!)=0,0,(((AA23-#REF!)-(Z23-#REF!)))),IF($F23="Decremental",IF((#REF!-Z23)=0,0,(((#REF!-AA23)-(#REF!-Z23)))),IF($F23="Absolute[-]",IF(AA23=0,0,((Z23-AA23))),""))))))</f>
        <v>-16.700000000000003</v>
      </c>
      <c r="AE23" s="136">
        <f t="shared" si="10"/>
        <v>158.30000000000001</v>
      </c>
      <c r="AF23" s="150">
        <f t="shared" si="25"/>
        <v>100</v>
      </c>
      <c r="AG23" s="137">
        <v>100</v>
      </c>
      <c r="AH23" s="138">
        <f t="shared" si="11"/>
        <v>1</v>
      </c>
      <c r="AI23" s="138">
        <f t="shared" si="12"/>
        <v>0</v>
      </c>
      <c r="AJ23" s="154">
        <f>IF(AF23="","",IF(AND(AF23&lt;&gt;"",AG23=""),0,IF($F23="Absolute",IF(AF23=0,0,((AG23-AF23))),IF($F23="Incremental",IF((AF23-#REF!)=0,0,(((AG23-#REF!)-(AF23-#REF!)))),IF($F23="Decremental",IF((#REF!-AF23)=0,0,(((#REF!-AG23)-(#REF!-AF23)))),IF($F23="Absolute[-]",IF(AG23=0,0,((AF23-AG23))),""))))))</f>
        <v>0</v>
      </c>
      <c r="AK23" s="136">
        <f t="shared" si="26"/>
        <v>175</v>
      </c>
      <c r="AL23" s="80">
        <f t="shared" si="31"/>
        <v>100</v>
      </c>
      <c r="AM23" s="137">
        <v>83.33</v>
      </c>
      <c r="AN23" s="138">
        <f t="shared" si="27"/>
        <v>0.83329999999999993</v>
      </c>
      <c r="AO23" s="138">
        <f t="shared" si="28"/>
        <v>-0.16670000000000001</v>
      </c>
      <c r="AP23" s="154">
        <f>IF(AL23="","",IF(AND(AL23&lt;&gt;"",AM23=""),0,IF($F23="Absolute",IF(AL23=0,0,((AM23-AL23))),IF($F23="Incremental",IF((AL23-#REF!)=0,0,(((AM23-#REF!)-(AL23-#REF!)))),IF($F23="Decremental",IF((#REF!-AL23)=0,0,(((#REF!-AM23)-(#REF!-AL23)))),IF($F23="Absolute[-]",IF(AM23=0,0,((AL23-AM23))),""))))))</f>
        <v>-16.670000000000002</v>
      </c>
      <c r="AQ23" s="136">
        <f t="shared" si="17"/>
        <v>158.32999999999998</v>
      </c>
      <c r="AR23" s="152">
        <f t="shared" si="18"/>
        <v>500</v>
      </c>
      <c r="AS23" s="152">
        <f t="shared" si="19"/>
        <v>416.63</v>
      </c>
      <c r="AT23" s="139">
        <f t="shared" si="20"/>
        <v>0.83326</v>
      </c>
      <c r="AU23" s="139">
        <f t="shared" si="21"/>
        <v>-0.16674</v>
      </c>
      <c r="AV23" s="152">
        <f t="shared" si="22"/>
        <v>-83.37</v>
      </c>
      <c r="AW23" s="163"/>
      <c r="AX23" s="145" t="s">
        <v>209</v>
      </c>
      <c r="AY23" s="146" t="s">
        <v>210</v>
      </c>
      <c r="AZ23" s="147" t="s">
        <v>211</v>
      </c>
      <c r="BA23" s="148"/>
    </row>
    <row r="24" spans="1:53" ht="77.25" thickBot="1" x14ac:dyDescent="0.25">
      <c r="A24" s="32" t="s">
        <v>155</v>
      </c>
      <c r="B24" s="104" t="s">
        <v>156</v>
      </c>
      <c r="C24" s="107" t="s">
        <v>157</v>
      </c>
      <c r="D24" s="106" t="s">
        <v>158</v>
      </c>
      <c r="E24" s="101" t="s">
        <v>159</v>
      </c>
      <c r="F24" s="101" t="s">
        <v>22</v>
      </c>
      <c r="G24" s="102">
        <v>80</v>
      </c>
      <c r="H24" s="105">
        <v>100</v>
      </c>
      <c r="I24" s="102">
        <v>100</v>
      </c>
      <c r="J24" s="102">
        <v>100</v>
      </c>
      <c r="K24" s="102">
        <v>100</v>
      </c>
      <c r="L24" s="103">
        <v>100</v>
      </c>
      <c r="M24" s="149">
        <f t="shared" ref="M24" si="32">IF($T24="","",IF($F24="Decremental",I24,IF($F24="Absolute[-]",I24,IF($F24="Incremental",I24,$G24+I24))))</f>
        <v>180</v>
      </c>
      <c r="N24" s="150">
        <f t="shared" ref="N24" si="33">IF(H24="","",H24)</f>
        <v>100</v>
      </c>
      <c r="O24" s="151">
        <v>40</v>
      </c>
      <c r="P24" s="138">
        <f t="shared" ref="P24" si="34">IF(N24="","",IF(AND(N24&lt;&gt;"",N24=""),0,IF($F24="Absolute",IF(N24=0,0,IF((O24/N24)&gt;=1,1,IF((O24/N24)&lt;=0,0,(O24/N24)))),IF($F24="Incremental",IF((N24-G24)=0,0,IF(((O24-G24)/(N24-G24))&gt;=1,1,IF(((O24-G24)/(N24-G24))&lt;=0,0,((O24-G24)/(N24-G24))))),IF($F24="Decremental",IF((G24-N24)=0,0,IF(((G24-O24)/(G24-N24))&gt;=1,1,IF(((G24-O24)/(G24-N24))&lt;=0,0,((G24-O24)/(G24-N24))))),IF($F24="Absolute[-]",IF(O24=0,0,IF((O24&gt;N24),0,IF((N24/O24)&gt;=1,1,IF((N24/O24)&lt;=0,0,(N24/O24))))), ))))))</f>
        <v>0.4</v>
      </c>
      <c r="Q24" s="138">
        <f t="shared" ref="Q24" si="35">IF(N24="","",IF(AND(N24&lt;&gt;"",O24=""),1,IF($F24="Absolute",IF(N24=0,0,((O24-N24)/N24)),IF($F24="Incremental",IF((N24-G24)=0,0,(((O24-G24)-(N24-G24))/(N24-G24))),IF($F24="Decremental",IF((G24-N24)=0,0,(((G24-O24)-(G24-N24))/(G24-N24))),IF($F24="Absolute[-]",IF(O24=0,0,((N24-O24)/O24)),""))))))</f>
        <v>-0.6</v>
      </c>
      <c r="R24" s="152">
        <f>IF(N24="","",IF(AND(N24&lt;&gt;"",O24=""),0,IF($F24="Absolute",IF(N24=0,0,((O24-N24))),IF($F24="Incremental",IF((N24-#REF!)=0,0,(((O24-#REF!)-(N24-#REF!)))),IF($F24="Decremental",IF((#REF!-N24)=0,0,(((#REF!-O24)-(#REF!-N24)))),IF($F24="Absolute[-]",IF(O24=0,0,((N24-O24))),""))))))</f>
        <v>-60</v>
      </c>
      <c r="S24" s="153">
        <f t="shared" ref="S24" si="36">IF($T24="","",IF($F24="Decremental",O24,IF($F24="Absolute[-]",O24,IF($F24="Incremental",O24,$G24+O24))))</f>
        <v>120</v>
      </c>
      <c r="T24" s="150">
        <f t="shared" si="29"/>
        <v>100</v>
      </c>
      <c r="U24" s="151">
        <v>68</v>
      </c>
      <c r="V24" s="138">
        <f t="shared" ref="V24" si="37">IF(T24="","",IF(AND(T24&lt;&gt;"",U24=""),0,IF($F24="Absolute",IF(T24=0,0,IF((U24/T24)&gt;=1,1,IF((U24/T24)&lt;=0,0,(U24/T24)))),IF($F24="Incremental",IF((T24-S24)=0,0,IF(((U24-S24)/(T24-S24))&gt;=1,1,IF(((U24-S24)/(T24-S24))&lt;=0,0,((U24-S24)/(T24-S24))))),IF($F24="Decremental",IF((S24-T24)=0,0,IF(((S24-U24)/(S24-T24))&gt;=1,1,IF(((S24-U24)/(S24-T24))&lt;=0,0,((S24-U24)/(S24-T24))))),IF($F24="Absolute[-]",IF(U24=0,0,IF((U24&gt;T24),0,IF((T24/U24)&gt;=1,1,IF((T24/U24)&lt;=0,0,(T24/U24))))), ))))))</f>
        <v>0.68</v>
      </c>
      <c r="W24" s="138">
        <f t="shared" ref="W24" si="38">IF(T24="","",IF(AND(T24&lt;&gt;"",U24=""),1,IF($F24="Absolute",IF(T24=0,0,((U24-T24)/T24)),IF($F24="Incremental",IF((T24-S24)=0,0,(((U24-S24)-(T24-S24))/(T24-S24))),IF($F24="Decremental",IF((S24-T24)=0,0,(((S24-U24)-(S24-T24))/(S24-T24))),IF($F24="Absolute[-]",IF(U24=0,0,((T24-U24)/U24)),""))))))</f>
        <v>-0.32</v>
      </c>
      <c r="X24" s="154">
        <f>IF(T24="","",IF(AND(T24&lt;&gt;"",U24=""),0,IF($F24="Absolute",IF(T24=0,0,((U24-T24))),IF($F24="Incremental",IF((T24-#REF!)=0,0,(((U24-#REF!)-(T24-#REF!)))),IF($F24="Decremental",IF((#REF!-T24)=0,0,(((#REF!-U24)-(#REF!-T24)))),IF($F24="Absolute[-]",IF(U24=0,0,((T24-U24))),""))))))</f>
        <v>-32</v>
      </c>
      <c r="Y24" s="153">
        <f t="shared" ref="Y24" si="39">IF($T24="","",IF($F24="Decremental",U24,IF($F24="Absolute[-]",U24,IF($F24="Incremental",U24,$G24+U24))))</f>
        <v>148</v>
      </c>
      <c r="Z24" s="150">
        <f t="shared" si="24"/>
        <v>100</v>
      </c>
      <c r="AA24" s="151">
        <v>60</v>
      </c>
      <c r="AB24" s="138">
        <f t="shared" ref="AB24" si="40">IF(Z24="","",IF(AND(Z24&lt;&gt;"",AA24=""),0,IF($F24="Absolute",IF(Z24=0,0,IF((AA24/Z24)&gt;=1,1,IF((AA24/Z24)&lt;=0,0,(AA24/Z24)))),IF($F24="Incremental",IF((Z24-Y24)=0,0,IF(((AA24-Y24)/(Z24-Y24))&gt;=1,1,IF(((AA24-Y24)/(Z24-Y24))&lt;=0,0,((AA24-Y24)/(Z24-Y24))))),IF($F24="Decremental",IF((Y24-Z24)=0,0,IF(((Y24-AA24)/(Y24-Z24))&gt;=1,1,IF(((Y24-AA24)/(Y24-Z24))&lt;=0,0,((Y24-AA24)/(Y24-Z24))))),IF($F24="Absolute[-]",IF(AA24=0,0,IF((AA24&gt;Z24),0,IF((Z24/AA24)&gt;=1,1,IF((Z24/AA24)&lt;=0,0,(Z24/AA24))))), ))))))</f>
        <v>0.6</v>
      </c>
      <c r="AC24" s="138">
        <f t="shared" ref="AC24" si="41">IF(Z24="","",IF(AND(Z24&lt;&gt;"",AA24=""),1,IF($F24="Absolute",IF(Z24=0,0,((AA24-Z24)/Z24)),IF($F24="Incremental",IF((Z24-Y24)=0,0,(((AA24-Y24)-(Z24-Y24))/(Z24-Y24))),IF($F24="Decremental",IF((Y24-Z24)=0,0,(((Y24-AA24)-(Y24-Z24))/(Y24-Z24))),IF($F24="Absolute[-]",IF(AA24=0,0,((Z24-AA24)/AA24)),""))))))</f>
        <v>-0.4</v>
      </c>
      <c r="AD24" s="154">
        <f>IF(Z24="","",IF(AND(Z24&lt;&gt;"",AA24=""),0,IF($F24="Absolute",IF(Z24=0,0,((AA24-Z24))),IF($F24="Incremental",IF((Z24-#REF!)=0,0,(((AA24-#REF!)-(Z24-#REF!)))),IF($F24="Decremental",IF((#REF!-Z24)=0,0,(((#REF!-AA24)-(#REF!-Z24)))),IF($F24="Absolute[-]",IF(AA24=0,0,((Z24-AA24))),""))))))</f>
        <v>-40</v>
      </c>
      <c r="AE24" s="136">
        <f t="shared" ref="AE24" si="42">IF($T24="","",IF($F24="Decremental",AA24,IF($F24="Absolute[-]",AA24,IF($F24="Incremental",AA24,$G24+AA24))))</f>
        <v>140</v>
      </c>
      <c r="AF24" s="150">
        <f t="shared" si="25"/>
        <v>100</v>
      </c>
      <c r="AG24" s="151">
        <v>72</v>
      </c>
      <c r="AH24" s="138">
        <f t="shared" ref="AH24" si="43">IF(AF24="","",IF(AND(AF24&lt;&gt;"",AG24=""),0,IF($F24="Absolute",IF(AF24=0,0,IF((AG24/AF24)&gt;=1,1,IF((AG24/AF24)&lt;=0,0,(AG24/AF24)))),IF($F24="Incremental",IF((AF24-AE24)=0,0,IF(((AG24-AE24)/(AF24-AE24))&gt;=1,1,IF(((AG24-AE24)/(AF24-AE24))&lt;=0,0,((AG24-AE24)/(AF24-AE24))))),IF($F24="Decremental",IF((AE24-AF24)=0,0,IF(((AE24-AG24)/(AE24-AF24))&gt;=1,1,IF(((AE24-AG24)/(AE24-AF24))&lt;=0,0,((AE24-AG24)/(AE24-AF24))))),IF($F24="Absolute[-]",IF(AG24=0,0,IF((AG24&gt;AF24),0,IF((AF24/AG24)&gt;=1,1,IF((AF24/AG24)&lt;=0,0,(AF24/AG24))))), ))))))</f>
        <v>0.72</v>
      </c>
      <c r="AI24" s="138">
        <f t="shared" ref="AI24" si="44">IF(AF24="","",IF(AND(AF24&lt;&gt;"",AG24=""),1,IF($F24="Absolute",IF(AF24=0,0,((AG24-AF24)/AF24)),IF($F24="Incremental",IF((AF24-AE24)=0,0,(((AG24-AE24)-(AF24-AE24))/(AF24-AE24))),IF($F24="Decremental",IF((AE24-AF24)=0,0,(((AE24-AG24)-(AE24-AF24))/(AE24-AF24))),IF($F24="Absolute[-]",IF(AG24=0,0,((AF24-AG24)/AG24)),""))))))</f>
        <v>-0.28000000000000003</v>
      </c>
      <c r="AJ24" s="154">
        <f>IF(AF24="","",IF(AND(AF24&lt;&gt;"",AG24=""),0,IF($F24="Absolute",IF(AF24=0,0,((AG24-AF24))),IF($F24="Incremental",IF((AF24-#REF!)=0,0,(((AG24-#REF!)-(AF24-#REF!)))),IF($F24="Decremental",IF((#REF!-AF24)=0,0,(((#REF!-AG24)-(#REF!-AF24)))),IF($F24="Absolute[-]",IF(AG24=0,0,((AF24-AG24))),""))))))</f>
        <v>-28</v>
      </c>
      <c r="AK24" s="136">
        <f t="shared" si="26"/>
        <v>152</v>
      </c>
      <c r="AL24" s="150">
        <f t="shared" ref="AL6:AL24" si="45">IF(Q24="","",Q24)</f>
        <v>-0.6</v>
      </c>
      <c r="AM24" s="137">
        <v>35</v>
      </c>
      <c r="AN24" s="138">
        <f t="shared" si="27"/>
        <v>0</v>
      </c>
      <c r="AO24" s="138">
        <f t="shared" si="28"/>
        <v>-59.333333333333336</v>
      </c>
      <c r="AP24" s="154">
        <f>IF(AL24="","",IF(AND(AL24&lt;&gt;"",AM24=""),0,IF($F24="Absolute",IF(AL24=0,0,((AM24-AL24))),IF($F24="Incremental",IF((AL24-#REF!)=0,0,(((AM24-#REF!)-(AL24-#REF!)))),IF($F24="Decremental",IF((#REF!-AL24)=0,0,(((#REF!-AM24)-(#REF!-AL24)))),IF($F24="Absolute[-]",IF(AM24=0,0,((AL24-AM24))),""))))))</f>
        <v>35.6</v>
      </c>
      <c r="AQ24" s="136">
        <f t="shared" ref="AQ24" si="46">IF($T24="","",IF($F24="Decremental",AM24,IF($F24="Absolute[-]",AM24,IF($F24="Incremental",AM24,$G24+AM24))))</f>
        <v>115</v>
      </c>
      <c r="AR24" s="152">
        <f t="shared" ref="AR24:AS24" si="47">IF(CONCATENATE(N24,T24,Z24,AF24,AL24)="","",IF($F24="Decremental",MIN(N24,T24,Z24,AF24,AL24),IF($F24="Absolute[-]",MIN(N24,T24,Z24,AF24,AL24),IF($F24="Incremental",MAX(N24,T24,Z24,AF24,AL24),SUM(N24,T24,Z24,AF24,AL24)))))</f>
        <v>399.4</v>
      </c>
      <c r="AS24" s="152">
        <f t="shared" si="47"/>
        <v>275</v>
      </c>
      <c r="AT24" s="139">
        <f t="shared" ref="AT24" si="48">IF(AR24="","",IF(AND(AR24&lt;&gt;"",AR24=""),0,IF($F24="Absolute",IF(AR24=0,0,IF((AS24/AR24)&gt;=1,1,IF((AS24/AR24)&lt;=0,0,(AS24/AR24)))),IF($F24="Incremental",IF((AR24-G24)=0,0,IF(((AS24-G24)/(AR24-G24))&gt;=1,1,IF(((AS24-G24)/(AR24-G24))&lt;=0,0,((AS24-G24)/(AR24-G24))))),IF($F24="Decremental",IF((G24-AR24)=0,0,IF(((G24-AS24)/(G24-AR24))&gt;=1,1,IF(((G24-AS24)/(G24-AR24))&lt;=0,0,((G24-AS24)/(G24-AR24))))),IF($F24="Absolute[-]",IF(AS24=0,0,IF((AS24&gt;AR24),0,IF((AR24/AS24)&gt;=1,1,IF((AR24/AS24)&lt;=0,0,(AR24/AS24))))), ))))))</f>
        <v>0.68853279919879828</v>
      </c>
      <c r="AU24" s="139">
        <f t="shared" ref="AU24" si="49">IF(AR24="","",IF(AND(AR24&lt;&gt;"",AS24=""),1,IF($F24="Absolute",IF(AR24=0,0,((AS24-AR24)/AR24)),IF($F24="Incremental",IF((AR24-G24)=0,0,(((AS24-G24)-(AR24-G24))/(AR24-G24))),IF($F24="Decremental",IF((G24-AR24)=0,0,(((G24-AS24)-(G24-AR24))/(G24-AR24))),IF($F24="Absolute[-]",IF(AS24=0,0,((AR24-AS24)/AS24)),""))))))</f>
        <v>-0.31146720080120177</v>
      </c>
      <c r="AV24" s="152">
        <f t="shared" ref="AV24" si="50">IF(AR24="","",IF(AND(AR24&lt;&gt;"",AS24=""),0,IF($F24="Absolute",IF(AR24=0,0,((AS24-AR24))),IF($F24="Incremental",IF((AR24-G24)=0,0,(((AS24-G24)-(AR24-G24)))),IF($F24="Decremental",IF((G24-AR24)=0,0,(((G24-AS24)-(G24-AR24)))),IF($F24="Absolute[-]",IF(AS24=0,0,((AR24-AS24))),""))))))</f>
        <v>-124.39999999999998</v>
      </c>
      <c r="AW24" s="155" t="s">
        <v>212</v>
      </c>
      <c r="AX24" s="156" t="s">
        <v>212</v>
      </c>
      <c r="AY24" s="157" t="s">
        <v>213</v>
      </c>
      <c r="AZ24" s="158" t="s">
        <v>214</v>
      </c>
      <c r="BA24" s="159"/>
    </row>
    <row r="25" spans="1:53" ht="16.5" thickBot="1" x14ac:dyDescent="0.3"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8">
        <f>IF(COUNT(P6:P24)&gt;0,SUM(P6:P24)/COUNT(P6:P24),0)</f>
        <v>0.63469230769230778</v>
      </c>
      <c r="Q25" s="49">
        <f>IF(COUNT(Q6:Q24)&gt;0,SUM(Q6:Q24)/COUNT(Q6:Q24),1)</f>
        <v>-0.26808459834838205</v>
      </c>
      <c r="R25" s="36"/>
      <c r="S25" s="35"/>
      <c r="T25" s="35"/>
      <c r="U25" s="35"/>
      <c r="V25" s="48">
        <f>IF(COUNT(V6:V24)&gt;0,SUM(V6:V24)/COUNT(V6:V24),0)</f>
        <v>0.66305625000000001</v>
      </c>
      <c r="W25" s="49">
        <f>IF(COUNT(W6:W24)&gt;0,SUM(W6:W24)/COUNT(W6:W24),1)</f>
        <v>0.18279147167487686</v>
      </c>
      <c r="X25" s="36"/>
      <c r="Y25" s="35"/>
      <c r="Z25" s="35"/>
      <c r="AA25" s="35"/>
      <c r="AB25" s="48">
        <f>IF(COUNT(AB6:AB24)&gt;0,SUM(AB6:AB24)/COUNT(AB6:AB24),0)</f>
        <v>0.58481250000000007</v>
      </c>
      <c r="AC25" s="49">
        <f>IF(COUNT(AC6:AC24)&gt;0,SUM(AC6:AC24)/COUNT(AC6:AC24),1)</f>
        <v>6.3502259036144593E-2</v>
      </c>
      <c r="AD25" s="36"/>
      <c r="AE25" s="35"/>
      <c r="AF25" s="35"/>
      <c r="AG25" s="35"/>
      <c r="AH25" s="48">
        <f>IF(COUNT(AH6:AH24)&gt;0,SUM(AH6:AH24)/COUNT(AH6:AH24),0)</f>
        <v>0.6124578947368422</v>
      </c>
      <c r="AI25" s="49">
        <f>IF(COUNT(AI6:AI24)&gt;0,SUM(AI6:AI24)/COUNT(AI6:AI24),1)</f>
        <v>9.6661996691454005E-2</v>
      </c>
      <c r="AJ25" s="36"/>
      <c r="AK25" s="35"/>
      <c r="AL25" s="35"/>
      <c r="AM25" s="35"/>
      <c r="AN25" s="48">
        <f>IF(COUNT(AN6:AN24)&gt;0,SUM(AN6:AN24)/COUNT(AN6:AN24),0)</f>
        <v>0.5411588235294118</v>
      </c>
      <c r="AO25" s="49">
        <f>IF(COUNT(AO6:AO24)&gt;0,SUM(AO6:AO24)/COUNT(AO6:AO24),1)</f>
        <v>-3.6031549019607843</v>
      </c>
      <c r="AP25" s="36"/>
      <c r="AQ25" s="36"/>
      <c r="AR25" s="36"/>
      <c r="AS25" s="36"/>
      <c r="AT25" s="48">
        <f>IF(COUNT(AT6:AT24)&gt;0,SUM(AT6:AT24)/COUNT(AT6:AT24),0)</f>
        <v>0.59048383153677875</v>
      </c>
      <c r="AU25" s="49">
        <f>IF(COUNT(AU6:AU24)&gt;0,SUM(AU6:AU24)/COUNT(AU6:AU24),1)</f>
        <v>-3.3835587700970698E-2</v>
      </c>
      <c r="AV25" s="36"/>
      <c r="AW25" s="35"/>
      <c r="AX25" s="35"/>
      <c r="AY25" s="35"/>
      <c r="AZ25" s="35"/>
      <c r="BA25" s="35"/>
    </row>
    <row r="27" spans="1:53" s="35" customFormat="1" ht="16.5" thickBot="1" x14ac:dyDescent="0.3"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</row>
    <row r="28" spans="1:53" ht="105.75" thickBot="1" x14ac:dyDescent="0.3">
      <c r="G28" s="75"/>
      <c r="H28" s="40"/>
      <c r="I28" s="40"/>
      <c r="J28" s="40"/>
      <c r="K28" s="40"/>
      <c r="L28" s="40"/>
      <c r="M28" s="85" t="s">
        <v>62</v>
      </c>
      <c r="N28" s="85"/>
      <c r="O28" s="85"/>
      <c r="P28" s="85"/>
      <c r="Q28" s="85"/>
      <c r="R28" s="86"/>
      <c r="S28" s="164" t="s">
        <v>61</v>
      </c>
      <c r="T28" s="165"/>
      <c r="U28" s="165"/>
      <c r="V28" s="165"/>
      <c r="W28" s="165"/>
      <c r="X28" s="166"/>
      <c r="Y28" s="164" t="s">
        <v>60</v>
      </c>
      <c r="Z28" s="165"/>
      <c r="AA28" s="165"/>
      <c r="AB28" s="165"/>
      <c r="AC28" s="165"/>
      <c r="AD28" s="166"/>
      <c r="AE28" s="164" t="s">
        <v>59</v>
      </c>
      <c r="AF28" s="165"/>
      <c r="AG28" s="165"/>
      <c r="AH28" s="165"/>
      <c r="AI28" s="165"/>
      <c r="AJ28" s="166"/>
      <c r="AK28" s="164" t="s">
        <v>58</v>
      </c>
      <c r="AL28" s="165"/>
      <c r="AM28" s="165"/>
      <c r="AN28" s="165"/>
      <c r="AO28" s="165"/>
      <c r="AP28" s="166"/>
      <c r="AQ28" s="164" t="s">
        <v>57</v>
      </c>
      <c r="AR28" s="165"/>
      <c r="AS28" s="165"/>
      <c r="AT28" s="165"/>
      <c r="AU28" s="165"/>
      <c r="AV28" s="166"/>
    </row>
    <row r="29" spans="1:53" x14ac:dyDescent="0.2">
      <c r="G29" s="75"/>
      <c r="H29" s="75"/>
      <c r="I29" s="75"/>
      <c r="J29" s="75"/>
      <c r="K29" s="75"/>
      <c r="L29" s="75"/>
      <c r="M29" s="81"/>
      <c r="N29" s="51"/>
      <c r="O29" s="51"/>
      <c r="P29" s="51"/>
      <c r="Q29" s="51"/>
      <c r="R29" s="52"/>
      <c r="S29" s="51"/>
      <c r="T29" s="51"/>
      <c r="U29" s="51"/>
      <c r="V29" s="51"/>
      <c r="W29" s="51"/>
      <c r="X29" s="52"/>
      <c r="Y29" s="50"/>
      <c r="Z29" s="51"/>
      <c r="AA29" s="51"/>
      <c r="AB29" s="51"/>
      <c r="AC29" s="51"/>
      <c r="AD29" s="52"/>
      <c r="AE29" s="50"/>
      <c r="AF29" s="51"/>
      <c r="AG29" s="51"/>
      <c r="AH29" s="51"/>
      <c r="AI29" s="51"/>
      <c r="AJ29" s="52"/>
      <c r="AK29" s="50"/>
      <c r="AL29" s="51"/>
      <c r="AM29" s="51"/>
      <c r="AN29" s="51"/>
      <c r="AO29" s="51"/>
      <c r="AP29" s="52"/>
      <c r="AQ29" s="50"/>
      <c r="AR29" s="51"/>
      <c r="AS29" s="51"/>
      <c r="AT29" s="51"/>
      <c r="AU29" s="51"/>
      <c r="AV29" s="52"/>
    </row>
    <row r="30" spans="1:53" ht="15" customHeight="1" x14ac:dyDescent="0.2">
      <c r="G30" s="75"/>
      <c r="H30" s="75"/>
      <c r="I30" s="75"/>
      <c r="J30" s="75"/>
      <c r="K30" s="75"/>
      <c r="L30" s="75"/>
      <c r="M30" s="82"/>
      <c r="N30" s="54"/>
      <c r="O30" s="54"/>
      <c r="P30" s="54"/>
      <c r="Q30" s="54"/>
      <c r="R30" s="55"/>
      <c r="S30" s="54"/>
      <c r="T30" s="54"/>
      <c r="U30" s="54"/>
      <c r="V30" s="54"/>
      <c r="W30" s="54"/>
      <c r="X30" s="55"/>
      <c r="Y30" s="53"/>
      <c r="Z30" s="54"/>
      <c r="AA30" s="54"/>
      <c r="AB30" s="54"/>
      <c r="AC30" s="54"/>
      <c r="AD30" s="55"/>
      <c r="AE30" s="53"/>
      <c r="AF30" s="54"/>
      <c r="AG30" s="54"/>
      <c r="AH30" s="54"/>
      <c r="AI30" s="54"/>
      <c r="AJ30" s="55"/>
      <c r="AK30" s="53"/>
      <c r="AL30" s="54"/>
      <c r="AM30" s="54"/>
      <c r="AN30" s="54"/>
      <c r="AO30" s="54"/>
      <c r="AP30" s="55"/>
      <c r="AQ30" s="53"/>
      <c r="AR30" s="54"/>
      <c r="AS30" s="54"/>
      <c r="AT30" s="54"/>
      <c r="AU30" s="54"/>
      <c r="AV30" s="55"/>
    </row>
    <row r="31" spans="1:53" x14ac:dyDescent="0.2">
      <c r="G31" s="75"/>
      <c r="H31" s="75"/>
      <c r="I31" s="75"/>
      <c r="J31" s="75"/>
      <c r="K31" s="75"/>
      <c r="L31" s="75"/>
      <c r="M31" s="82"/>
      <c r="N31" s="54"/>
      <c r="O31" s="54"/>
      <c r="P31" s="54"/>
      <c r="Q31" s="54"/>
      <c r="R31" s="55"/>
      <c r="S31" s="54"/>
      <c r="T31" s="54"/>
      <c r="U31" s="54"/>
      <c r="V31" s="54"/>
      <c r="W31" s="54"/>
      <c r="X31" s="55"/>
      <c r="Y31" s="53"/>
      <c r="Z31" s="54"/>
      <c r="AA31" s="54"/>
      <c r="AB31" s="54"/>
      <c r="AC31" s="54"/>
      <c r="AD31" s="55"/>
      <c r="AE31" s="53"/>
      <c r="AF31" s="54"/>
      <c r="AG31" s="54"/>
      <c r="AH31" s="54"/>
      <c r="AI31" s="54"/>
      <c r="AJ31" s="55"/>
      <c r="AK31" s="53"/>
      <c r="AL31" s="54"/>
      <c r="AM31" s="54"/>
      <c r="AN31" s="54"/>
      <c r="AO31" s="54"/>
      <c r="AP31" s="55"/>
      <c r="AQ31" s="53"/>
      <c r="AR31" s="54"/>
      <c r="AS31" s="54"/>
      <c r="AT31" s="54"/>
      <c r="AU31" s="54"/>
      <c r="AV31" s="55"/>
    </row>
    <row r="32" spans="1:53" x14ac:dyDescent="0.2">
      <c r="G32" s="75"/>
      <c r="H32" s="75"/>
      <c r="I32" s="75"/>
      <c r="J32" s="75"/>
      <c r="K32" s="75"/>
      <c r="L32" s="75"/>
      <c r="M32" s="82"/>
      <c r="N32" s="54"/>
      <c r="O32" s="54"/>
      <c r="P32" s="54"/>
      <c r="Q32" s="54"/>
      <c r="R32" s="55"/>
      <c r="S32" s="54"/>
      <c r="T32" s="54"/>
      <c r="U32" s="54"/>
      <c r="V32" s="54"/>
      <c r="W32" s="54"/>
      <c r="X32" s="55"/>
      <c r="Y32" s="53"/>
      <c r="Z32" s="54"/>
      <c r="AA32" s="54"/>
      <c r="AB32" s="54"/>
      <c r="AC32" s="54"/>
      <c r="AD32" s="55"/>
      <c r="AE32" s="53"/>
      <c r="AF32" s="54"/>
      <c r="AG32" s="54"/>
      <c r="AH32" s="54"/>
      <c r="AI32" s="54"/>
      <c r="AJ32" s="55"/>
      <c r="AK32" s="53"/>
      <c r="AL32" s="54"/>
      <c r="AM32" s="54"/>
      <c r="AN32" s="54"/>
      <c r="AO32" s="54"/>
      <c r="AP32" s="55"/>
      <c r="AQ32" s="53"/>
      <c r="AR32" s="54"/>
      <c r="AS32" s="54"/>
      <c r="AT32" s="54"/>
      <c r="AU32" s="54"/>
      <c r="AV32" s="55"/>
    </row>
    <row r="33" spans="7:48" x14ac:dyDescent="0.2">
      <c r="G33" s="75"/>
      <c r="H33" s="75"/>
      <c r="I33" s="75"/>
      <c r="J33" s="75"/>
      <c r="K33" s="75"/>
      <c r="L33" s="75"/>
      <c r="M33" s="82"/>
      <c r="N33" s="54"/>
      <c r="O33" s="54"/>
      <c r="P33" s="54"/>
      <c r="Q33" s="54"/>
      <c r="R33" s="55"/>
      <c r="S33" s="54"/>
      <c r="T33" s="54"/>
      <c r="U33" s="54"/>
      <c r="V33" s="54"/>
      <c r="W33" s="54"/>
      <c r="X33" s="55"/>
      <c r="Y33" s="53"/>
      <c r="Z33" s="54"/>
      <c r="AA33" s="54"/>
      <c r="AB33" s="54"/>
      <c r="AC33" s="54"/>
      <c r="AD33" s="55"/>
      <c r="AE33" s="53"/>
      <c r="AF33" s="54"/>
      <c r="AG33" s="54"/>
      <c r="AH33" s="54"/>
      <c r="AI33" s="54"/>
      <c r="AJ33" s="55"/>
      <c r="AK33" s="53"/>
      <c r="AL33" s="54"/>
      <c r="AM33" s="54"/>
      <c r="AN33" s="54"/>
      <c r="AO33" s="54"/>
      <c r="AP33" s="55"/>
      <c r="AQ33" s="53"/>
      <c r="AR33" s="54"/>
      <c r="AS33" s="54"/>
      <c r="AT33" s="54"/>
      <c r="AU33" s="54"/>
      <c r="AV33" s="55"/>
    </row>
    <row r="34" spans="7:48" x14ac:dyDescent="0.2">
      <c r="G34" s="75"/>
      <c r="H34" s="75"/>
      <c r="I34" s="75"/>
      <c r="J34" s="75"/>
      <c r="K34" s="75"/>
      <c r="L34" s="75"/>
      <c r="M34" s="82"/>
      <c r="N34" s="54"/>
      <c r="O34" s="54"/>
      <c r="P34" s="54"/>
      <c r="Q34" s="54"/>
      <c r="R34" s="55"/>
      <c r="S34" s="54"/>
      <c r="T34" s="54"/>
      <c r="U34" s="54"/>
      <c r="V34" s="54"/>
      <c r="W34" s="54"/>
      <c r="X34" s="55"/>
      <c r="Y34" s="53"/>
      <c r="Z34" s="54"/>
      <c r="AA34" s="54"/>
      <c r="AB34" s="54"/>
      <c r="AC34" s="54"/>
      <c r="AD34" s="55"/>
      <c r="AE34" s="53"/>
      <c r="AF34" s="54"/>
      <c r="AG34" s="54"/>
      <c r="AH34" s="54"/>
      <c r="AI34" s="54"/>
      <c r="AJ34" s="55"/>
      <c r="AK34" s="53"/>
      <c r="AL34" s="54"/>
      <c r="AM34" s="54"/>
      <c r="AN34" s="54"/>
      <c r="AO34" s="54"/>
      <c r="AP34" s="55"/>
      <c r="AQ34" s="53"/>
      <c r="AR34" s="54"/>
      <c r="AS34" s="54"/>
      <c r="AT34" s="54"/>
      <c r="AU34" s="54"/>
      <c r="AV34" s="55"/>
    </row>
    <row r="35" spans="7:48" x14ac:dyDescent="0.2">
      <c r="G35" s="75"/>
      <c r="H35" s="75"/>
      <c r="I35" s="75"/>
      <c r="J35" s="75"/>
      <c r="K35" s="75"/>
      <c r="L35" s="75"/>
      <c r="M35" s="82"/>
      <c r="N35" s="54"/>
      <c r="O35" s="54"/>
      <c r="P35" s="54"/>
      <c r="Q35" s="54"/>
      <c r="R35" s="55"/>
      <c r="S35" s="54"/>
      <c r="T35" s="54"/>
      <c r="U35" s="54"/>
      <c r="V35" s="54"/>
      <c r="W35" s="54"/>
      <c r="X35" s="55"/>
      <c r="Y35" s="53"/>
      <c r="Z35" s="54"/>
      <c r="AA35" s="54"/>
      <c r="AB35" s="54"/>
      <c r="AC35" s="54"/>
      <c r="AD35" s="55"/>
      <c r="AE35" s="53"/>
      <c r="AF35" s="54"/>
      <c r="AG35" s="54"/>
      <c r="AH35" s="54"/>
      <c r="AI35" s="54"/>
      <c r="AJ35" s="55"/>
      <c r="AK35" s="53"/>
      <c r="AL35" s="54"/>
      <c r="AM35" s="54"/>
      <c r="AN35" s="54"/>
      <c r="AO35" s="54"/>
      <c r="AP35" s="55"/>
      <c r="AQ35" s="53"/>
      <c r="AR35" s="54"/>
      <c r="AS35" s="54"/>
      <c r="AT35" s="54"/>
      <c r="AU35" s="54"/>
      <c r="AV35" s="55"/>
    </row>
    <row r="36" spans="7:48" x14ac:dyDescent="0.2">
      <c r="G36" s="75"/>
      <c r="H36" s="75"/>
      <c r="I36" s="75"/>
      <c r="J36" s="75"/>
      <c r="K36" s="75"/>
      <c r="L36" s="75"/>
      <c r="M36" s="82"/>
      <c r="N36" s="54"/>
      <c r="O36" s="54"/>
      <c r="P36" s="54"/>
      <c r="Q36" s="54"/>
      <c r="R36" s="55"/>
      <c r="S36" s="54"/>
      <c r="T36" s="54"/>
      <c r="U36" s="54"/>
      <c r="V36" s="54"/>
      <c r="W36" s="54"/>
      <c r="X36" s="55"/>
      <c r="Y36" s="53"/>
      <c r="Z36" s="54"/>
      <c r="AA36" s="54"/>
      <c r="AB36" s="54"/>
      <c r="AC36" s="54"/>
      <c r="AD36" s="55"/>
      <c r="AE36" s="53"/>
      <c r="AF36" s="54"/>
      <c r="AG36" s="54"/>
      <c r="AH36" s="54"/>
      <c r="AI36" s="54"/>
      <c r="AJ36" s="55"/>
      <c r="AK36" s="53"/>
      <c r="AL36" s="54"/>
      <c r="AM36" s="54"/>
      <c r="AN36" s="54"/>
      <c r="AO36" s="54"/>
      <c r="AP36" s="55"/>
      <c r="AQ36" s="53"/>
      <c r="AR36" s="54"/>
      <c r="AS36" s="54"/>
      <c r="AT36" s="54"/>
      <c r="AU36" s="54"/>
      <c r="AV36" s="55"/>
    </row>
    <row r="37" spans="7:48" x14ac:dyDescent="0.2">
      <c r="G37" s="75"/>
      <c r="H37" s="75"/>
      <c r="I37" s="75"/>
      <c r="J37" s="75"/>
      <c r="K37" s="75"/>
      <c r="L37" s="75"/>
      <c r="M37" s="82"/>
      <c r="N37" s="54"/>
      <c r="O37" s="54"/>
      <c r="P37" s="54"/>
      <c r="Q37" s="54"/>
      <c r="R37" s="55"/>
      <c r="S37" s="54"/>
      <c r="T37" s="54"/>
      <c r="U37" s="54"/>
      <c r="V37" s="54"/>
      <c r="W37" s="54"/>
      <c r="X37" s="55"/>
      <c r="Y37" s="53"/>
      <c r="Z37" s="54"/>
      <c r="AA37" s="54"/>
      <c r="AB37" s="54"/>
      <c r="AC37" s="54"/>
      <c r="AD37" s="55"/>
      <c r="AE37" s="53"/>
      <c r="AF37" s="54"/>
      <c r="AG37" s="54"/>
      <c r="AH37" s="54"/>
      <c r="AI37" s="54"/>
      <c r="AJ37" s="55"/>
      <c r="AK37" s="53"/>
      <c r="AL37" s="54"/>
      <c r="AM37" s="54"/>
      <c r="AN37" s="54"/>
      <c r="AO37" s="54"/>
      <c r="AP37" s="55"/>
      <c r="AQ37" s="53"/>
      <c r="AR37" s="54"/>
      <c r="AS37" s="54"/>
      <c r="AT37" s="54"/>
      <c r="AU37" s="54"/>
      <c r="AV37" s="55"/>
    </row>
    <row r="38" spans="7:48" x14ac:dyDescent="0.2">
      <c r="G38" s="75"/>
      <c r="H38" s="75"/>
      <c r="I38" s="75"/>
      <c r="J38" s="75"/>
      <c r="K38" s="75"/>
      <c r="L38" s="75"/>
      <c r="M38" s="82"/>
      <c r="N38" s="54"/>
      <c r="O38" s="54"/>
      <c r="P38" s="54"/>
      <c r="Q38" s="54"/>
      <c r="R38" s="55"/>
      <c r="S38" s="54"/>
      <c r="T38" s="54"/>
      <c r="U38" s="54"/>
      <c r="V38" s="54"/>
      <c r="W38" s="54"/>
      <c r="X38" s="55"/>
      <c r="Y38" s="53"/>
      <c r="Z38" s="54"/>
      <c r="AA38" s="54"/>
      <c r="AB38" s="54"/>
      <c r="AC38" s="54"/>
      <c r="AD38" s="55"/>
      <c r="AE38" s="53"/>
      <c r="AF38" s="54"/>
      <c r="AG38" s="54"/>
      <c r="AH38" s="54"/>
      <c r="AI38" s="54"/>
      <c r="AJ38" s="55"/>
      <c r="AK38" s="53"/>
      <c r="AL38" s="54"/>
      <c r="AM38" s="54"/>
      <c r="AN38" s="54"/>
      <c r="AO38" s="54"/>
      <c r="AP38" s="55"/>
      <c r="AQ38" s="53"/>
      <c r="AR38" s="54"/>
      <c r="AS38" s="54"/>
      <c r="AT38" s="54"/>
      <c r="AU38" s="54"/>
      <c r="AV38" s="55"/>
    </row>
    <row r="39" spans="7:48" x14ac:dyDescent="0.2">
      <c r="G39" s="75"/>
      <c r="H39" s="75"/>
      <c r="I39" s="75"/>
      <c r="J39" s="75"/>
      <c r="K39" s="75"/>
      <c r="L39" s="75"/>
      <c r="M39" s="82"/>
      <c r="N39" s="54"/>
      <c r="O39" s="54"/>
      <c r="P39" s="54"/>
      <c r="Q39" s="54"/>
      <c r="R39" s="55"/>
      <c r="S39" s="54"/>
      <c r="T39" s="54"/>
      <c r="U39" s="54"/>
      <c r="V39" s="54"/>
      <c r="W39" s="54"/>
      <c r="X39" s="55"/>
      <c r="Y39" s="53"/>
      <c r="Z39" s="54"/>
      <c r="AA39" s="54"/>
      <c r="AB39" s="54"/>
      <c r="AC39" s="54"/>
      <c r="AD39" s="55"/>
      <c r="AE39" s="53"/>
      <c r="AF39" s="54"/>
      <c r="AG39" s="54"/>
      <c r="AH39" s="54"/>
      <c r="AI39" s="54"/>
      <c r="AJ39" s="55"/>
      <c r="AK39" s="53"/>
      <c r="AL39" s="54"/>
      <c r="AM39" s="54"/>
      <c r="AN39" s="54"/>
      <c r="AO39" s="54"/>
      <c r="AP39" s="55"/>
      <c r="AQ39" s="53"/>
      <c r="AR39" s="54"/>
      <c r="AS39" s="54"/>
      <c r="AT39" s="54"/>
      <c r="AU39" s="54"/>
      <c r="AV39" s="55"/>
    </row>
    <row r="40" spans="7:48" x14ac:dyDescent="0.2">
      <c r="G40" s="75"/>
      <c r="H40" s="75"/>
      <c r="I40" s="75"/>
      <c r="J40" s="75"/>
      <c r="K40" s="75"/>
      <c r="L40" s="75"/>
      <c r="M40" s="82"/>
      <c r="N40" s="54"/>
      <c r="O40" s="54"/>
      <c r="P40" s="54"/>
      <c r="Q40" s="54"/>
      <c r="R40" s="55"/>
      <c r="S40" s="54"/>
      <c r="T40" s="54"/>
      <c r="U40" s="54"/>
      <c r="V40" s="54"/>
      <c r="W40" s="54"/>
      <c r="X40" s="55"/>
      <c r="Y40" s="53"/>
      <c r="Z40" s="54"/>
      <c r="AA40" s="54"/>
      <c r="AB40" s="54"/>
      <c r="AC40" s="54"/>
      <c r="AD40" s="55"/>
      <c r="AE40" s="53"/>
      <c r="AF40" s="54"/>
      <c r="AG40" s="54"/>
      <c r="AH40" s="54"/>
      <c r="AI40" s="54"/>
      <c r="AJ40" s="55"/>
      <c r="AK40" s="53"/>
      <c r="AL40" s="54"/>
      <c r="AM40" s="54"/>
      <c r="AN40" s="54"/>
      <c r="AO40" s="54"/>
      <c r="AP40" s="55"/>
      <c r="AQ40" s="53"/>
      <c r="AR40" s="54"/>
      <c r="AS40" s="54"/>
      <c r="AT40" s="54"/>
      <c r="AU40" s="54"/>
      <c r="AV40" s="55"/>
    </row>
    <row r="41" spans="7:48" x14ac:dyDescent="0.2">
      <c r="G41" s="75"/>
      <c r="H41" s="75"/>
      <c r="I41" s="75"/>
      <c r="J41" s="75"/>
      <c r="K41" s="75"/>
      <c r="L41" s="75"/>
      <c r="M41" s="82"/>
      <c r="N41" s="41" t="s">
        <v>48</v>
      </c>
      <c r="O41" s="41"/>
      <c r="P41" s="41"/>
      <c r="Q41" s="41"/>
      <c r="R41" s="56"/>
      <c r="S41" s="54"/>
      <c r="T41" s="41" t="s">
        <v>48</v>
      </c>
      <c r="U41" s="41"/>
      <c r="V41" s="41"/>
      <c r="W41" s="41"/>
      <c r="X41" s="56"/>
      <c r="Y41" s="53"/>
      <c r="Z41" s="41" t="s">
        <v>48</v>
      </c>
      <c r="AA41" s="41"/>
      <c r="AB41" s="41"/>
      <c r="AC41" s="41"/>
      <c r="AD41" s="56"/>
      <c r="AE41" s="53"/>
      <c r="AF41" s="41" t="s">
        <v>48</v>
      </c>
      <c r="AG41" s="41"/>
      <c r="AH41" s="41"/>
      <c r="AI41" s="41"/>
      <c r="AJ41" s="56"/>
      <c r="AK41" s="53"/>
      <c r="AL41" s="41" t="s">
        <v>48</v>
      </c>
      <c r="AM41" s="41"/>
      <c r="AN41" s="41"/>
      <c r="AO41" s="41"/>
      <c r="AP41" s="56"/>
      <c r="AQ41" s="53"/>
      <c r="AR41" s="41" t="s">
        <v>48</v>
      </c>
      <c r="AS41" s="41"/>
      <c r="AT41" s="41"/>
      <c r="AU41" s="41"/>
      <c r="AV41" s="56"/>
    </row>
    <row r="42" spans="7:48" x14ac:dyDescent="0.2">
      <c r="G42" s="75"/>
      <c r="H42" s="75"/>
      <c r="I42" s="75"/>
      <c r="J42" s="75"/>
      <c r="K42" s="75"/>
      <c r="L42" s="75"/>
      <c r="M42" s="82"/>
      <c r="N42" s="42" t="s">
        <v>49</v>
      </c>
      <c r="O42" s="42"/>
      <c r="P42" s="42"/>
      <c r="Q42" s="43" t="s">
        <v>50</v>
      </c>
      <c r="R42" s="57"/>
      <c r="S42" s="54"/>
      <c r="T42" s="42" t="s">
        <v>49</v>
      </c>
      <c r="U42" s="42"/>
      <c r="V42" s="42"/>
      <c r="W42" s="43" t="s">
        <v>50</v>
      </c>
      <c r="X42" s="57"/>
      <c r="Y42" s="53"/>
      <c r="Z42" s="42" t="s">
        <v>49</v>
      </c>
      <c r="AA42" s="42"/>
      <c r="AB42" s="42"/>
      <c r="AC42" s="43" t="s">
        <v>50</v>
      </c>
      <c r="AD42" s="57"/>
      <c r="AE42" s="53"/>
      <c r="AF42" s="42" t="s">
        <v>49</v>
      </c>
      <c r="AG42" s="42"/>
      <c r="AH42" s="42"/>
      <c r="AI42" s="43" t="s">
        <v>50</v>
      </c>
      <c r="AJ42" s="57"/>
      <c r="AK42" s="53"/>
      <c r="AL42" s="42" t="s">
        <v>49</v>
      </c>
      <c r="AM42" s="42"/>
      <c r="AN42" s="42"/>
      <c r="AO42" s="43" t="s">
        <v>50</v>
      </c>
      <c r="AP42" s="57"/>
      <c r="AQ42" s="53"/>
      <c r="AR42" s="42" t="s">
        <v>49</v>
      </c>
      <c r="AS42" s="42"/>
      <c r="AT42" s="42"/>
      <c r="AU42" s="43" t="s">
        <v>50</v>
      </c>
      <c r="AV42" s="57"/>
    </row>
    <row r="43" spans="7:48" x14ac:dyDescent="0.2">
      <c r="G43" s="75"/>
      <c r="H43" s="75"/>
      <c r="I43" s="75"/>
      <c r="J43" s="75"/>
      <c r="K43" s="75"/>
      <c r="L43" s="75"/>
      <c r="M43" s="82"/>
      <c r="N43" s="184" t="s">
        <v>51</v>
      </c>
      <c r="O43" s="184"/>
      <c r="P43" s="44">
        <v>0</v>
      </c>
      <c r="Q43" s="45" t="s">
        <v>52</v>
      </c>
      <c r="R43" s="58">
        <f>P25*100</f>
        <v>63.469230769230776</v>
      </c>
      <c r="S43" s="54"/>
      <c r="T43" s="184" t="s">
        <v>51</v>
      </c>
      <c r="U43" s="184"/>
      <c r="V43" s="44">
        <v>0</v>
      </c>
      <c r="W43" s="45" t="s">
        <v>52</v>
      </c>
      <c r="X43" s="58">
        <f>V25*100</f>
        <v>66.305625000000006</v>
      </c>
      <c r="Y43" s="53"/>
      <c r="Z43" s="184" t="s">
        <v>51</v>
      </c>
      <c r="AA43" s="184"/>
      <c r="AB43" s="44">
        <v>0</v>
      </c>
      <c r="AC43" s="45" t="s">
        <v>52</v>
      </c>
      <c r="AD43" s="58">
        <f>AB25*100</f>
        <v>58.48125000000001</v>
      </c>
      <c r="AE43" s="53"/>
      <c r="AF43" s="184" t="s">
        <v>51</v>
      </c>
      <c r="AG43" s="184"/>
      <c r="AH43" s="44">
        <v>0</v>
      </c>
      <c r="AI43" s="45" t="s">
        <v>52</v>
      </c>
      <c r="AJ43" s="58">
        <f>AH25*100</f>
        <v>61.245789473684219</v>
      </c>
      <c r="AK43" s="53"/>
      <c r="AL43" s="184" t="s">
        <v>51</v>
      </c>
      <c r="AM43" s="184"/>
      <c r="AN43" s="44">
        <v>0</v>
      </c>
      <c r="AO43" s="45" t="s">
        <v>52</v>
      </c>
      <c r="AP43" s="58">
        <f>AN25*100</f>
        <v>54.115882352941178</v>
      </c>
      <c r="AQ43" s="53"/>
      <c r="AR43" s="184" t="s">
        <v>51</v>
      </c>
      <c r="AS43" s="184"/>
      <c r="AT43" s="44">
        <v>0</v>
      </c>
      <c r="AU43" s="45" t="s">
        <v>52</v>
      </c>
      <c r="AV43" s="58">
        <f>AT25*100</f>
        <v>59.048383153677875</v>
      </c>
    </row>
    <row r="44" spans="7:48" x14ac:dyDescent="0.2">
      <c r="G44" s="75"/>
      <c r="H44" s="75"/>
      <c r="I44" s="75"/>
      <c r="J44" s="75"/>
      <c r="K44" s="75"/>
      <c r="L44" s="75"/>
      <c r="M44" s="82"/>
      <c r="N44" s="184" t="s">
        <v>53</v>
      </c>
      <c r="O44" s="184"/>
      <c r="P44" s="44">
        <v>49</v>
      </c>
      <c r="Q44" s="45" t="s">
        <v>50</v>
      </c>
      <c r="R44" s="59">
        <v>1</v>
      </c>
      <c r="S44" s="54"/>
      <c r="T44" s="184" t="s">
        <v>53</v>
      </c>
      <c r="U44" s="184"/>
      <c r="V44" s="44">
        <v>49</v>
      </c>
      <c r="W44" s="45" t="s">
        <v>50</v>
      </c>
      <c r="X44" s="59">
        <v>1</v>
      </c>
      <c r="Y44" s="53"/>
      <c r="Z44" s="184" t="s">
        <v>53</v>
      </c>
      <c r="AA44" s="184"/>
      <c r="AB44" s="44">
        <v>49</v>
      </c>
      <c r="AC44" s="45" t="s">
        <v>50</v>
      </c>
      <c r="AD44" s="59">
        <v>1</v>
      </c>
      <c r="AE44" s="53"/>
      <c r="AF44" s="184" t="s">
        <v>53</v>
      </c>
      <c r="AG44" s="184"/>
      <c r="AH44" s="44">
        <v>49</v>
      </c>
      <c r="AI44" s="45" t="s">
        <v>50</v>
      </c>
      <c r="AJ44" s="59">
        <v>1</v>
      </c>
      <c r="AK44" s="53"/>
      <c r="AL44" s="184" t="s">
        <v>53</v>
      </c>
      <c r="AM44" s="184"/>
      <c r="AN44" s="44">
        <v>49</v>
      </c>
      <c r="AO44" s="45" t="s">
        <v>50</v>
      </c>
      <c r="AP44" s="59">
        <v>1</v>
      </c>
      <c r="AQ44" s="53"/>
      <c r="AR44" s="184" t="s">
        <v>53</v>
      </c>
      <c r="AS44" s="184"/>
      <c r="AT44" s="44">
        <v>49</v>
      </c>
      <c r="AU44" s="45" t="s">
        <v>50</v>
      </c>
      <c r="AV44" s="59">
        <v>1</v>
      </c>
    </row>
    <row r="45" spans="7:48" x14ac:dyDescent="0.2">
      <c r="G45" s="75"/>
      <c r="H45" s="75"/>
      <c r="I45" s="75"/>
      <c r="J45" s="75"/>
      <c r="K45" s="75"/>
      <c r="L45" s="75"/>
      <c r="M45" s="82"/>
      <c r="N45" s="184" t="s">
        <v>54</v>
      </c>
      <c r="O45" s="184"/>
      <c r="P45" s="46">
        <v>29</v>
      </c>
      <c r="Q45" s="45" t="s">
        <v>55</v>
      </c>
      <c r="R45" s="58">
        <f>200-(R43+R44)</f>
        <v>135.53076923076924</v>
      </c>
      <c r="S45" s="54"/>
      <c r="T45" s="184" t="s">
        <v>54</v>
      </c>
      <c r="U45" s="184"/>
      <c r="V45" s="46">
        <v>29</v>
      </c>
      <c r="W45" s="45" t="s">
        <v>55</v>
      </c>
      <c r="X45" s="58">
        <f>200-(X43+X44)</f>
        <v>132.69437499999998</v>
      </c>
      <c r="Y45" s="53"/>
      <c r="Z45" s="184" t="s">
        <v>54</v>
      </c>
      <c r="AA45" s="184"/>
      <c r="AB45" s="46">
        <v>29</v>
      </c>
      <c r="AC45" s="45" t="s">
        <v>55</v>
      </c>
      <c r="AD45" s="58">
        <f>200-(AD43+AD44)</f>
        <v>140.51874999999998</v>
      </c>
      <c r="AE45" s="53"/>
      <c r="AF45" s="184" t="s">
        <v>54</v>
      </c>
      <c r="AG45" s="184"/>
      <c r="AH45" s="46">
        <v>29</v>
      </c>
      <c r="AI45" s="45" t="s">
        <v>55</v>
      </c>
      <c r="AJ45" s="58">
        <f>200-(AJ43+AJ44)</f>
        <v>137.75421052631577</v>
      </c>
      <c r="AK45" s="53"/>
      <c r="AL45" s="184" t="s">
        <v>54</v>
      </c>
      <c r="AM45" s="184"/>
      <c r="AN45" s="46">
        <v>29</v>
      </c>
      <c r="AO45" s="45" t="s">
        <v>55</v>
      </c>
      <c r="AP45" s="58">
        <f>200-(AP43+AP44)</f>
        <v>144.88411764705882</v>
      </c>
      <c r="AQ45" s="53"/>
      <c r="AR45" s="184" t="s">
        <v>54</v>
      </c>
      <c r="AS45" s="184"/>
      <c r="AT45" s="46">
        <v>29</v>
      </c>
      <c r="AU45" s="45" t="s">
        <v>55</v>
      </c>
      <c r="AV45" s="58">
        <f>200-(AV43+AV44)</f>
        <v>139.95161684632211</v>
      </c>
    </row>
    <row r="46" spans="7:48" x14ac:dyDescent="0.2">
      <c r="G46" s="75"/>
      <c r="H46" s="75"/>
      <c r="I46" s="75"/>
      <c r="J46" s="75"/>
      <c r="K46" s="75"/>
      <c r="L46" s="75"/>
      <c r="M46" s="82"/>
      <c r="N46" s="184" t="s">
        <v>55</v>
      </c>
      <c r="O46" s="184"/>
      <c r="P46" s="47">
        <v>21</v>
      </c>
      <c r="Q46" s="45"/>
      <c r="R46" s="59"/>
      <c r="S46" s="54"/>
      <c r="T46" s="184" t="s">
        <v>55</v>
      </c>
      <c r="U46" s="184"/>
      <c r="V46" s="47">
        <v>21</v>
      </c>
      <c r="W46" s="45"/>
      <c r="X46" s="59"/>
      <c r="Y46" s="53"/>
      <c r="Z46" s="184" t="s">
        <v>55</v>
      </c>
      <c r="AA46" s="184"/>
      <c r="AB46" s="47">
        <v>21</v>
      </c>
      <c r="AC46" s="45"/>
      <c r="AD46" s="59"/>
      <c r="AE46" s="53"/>
      <c r="AF46" s="184" t="s">
        <v>55</v>
      </c>
      <c r="AG46" s="184"/>
      <c r="AH46" s="47">
        <v>21</v>
      </c>
      <c r="AI46" s="45"/>
      <c r="AJ46" s="59"/>
      <c r="AK46" s="53"/>
      <c r="AL46" s="184" t="s">
        <v>55</v>
      </c>
      <c r="AM46" s="184"/>
      <c r="AN46" s="47">
        <v>21</v>
      </c>
      <c r="AO46" s="45"/>
      <c r="AP46" s="59"/>
      <c r="AQ46" s="53"/>
      <c r="AR46" s="184" t="s">
        <v>55</v>
      </c>
      <c r="AS46" s="184"/>
      <c r="AT46" s="47">
        <v>21</v>
      </c>
      <c r="AU46" s="45"/>
      <c r="AV46" s="59"/>
    </row>
    <row r="47" spans="7:48" x14ac:dyDescent="0.2">
      <c r="G47" s="75"/>
      <c r="H47" s="75"/>
      <c r="I47" s="75"/>
      <c r="J47" s="75"/>
      <c r="K47" s="75"/>
      <c r="L47" s="75"/>
      <c r="M47" s="82"/>
      <c r="N47" s="184" t="s">
        <v>56</v>
      </c>
      <c r="O47" s="184"/>
      <c r="P47" s="45">
        <v>100</v>
      </c>
      <c r="Q47" s="45"/>
      <c r="R47" s="59"/>
      <c r="S47" s="54"/>
      <c r="T47" s="184" t="s">
        <v>56</v>
      </c>
      <c r="U47" s="184"/>
      <c r="V47" s="45">
        <v>100</v>
      </c>
      <c r="W47" s="45"/>
      <c r="X47" s="59"/>
      <c r="Y47" s="53"/>
      <c r="Z47" s="184" t="s">
        <v>56</v>
      </c>
      <c r="AA47" s="184"/>
      <c r="AB47" s="45">
        <v>100</v>
      </c>
      <c r="AC47" s="45"/>
      <c r="AD47" s="59"/>
      <c r="AE47" s="53"/>
      <c r="AF47" s="184" t="s">
        <v>56</v>
      </c>
      <c r="AG47" s="184"/>
      <c r="AH47" s="45">
        <v>100</v>
      </c>
      <c r="AI47" s="45"/>
      <c r="AJ47" s="59"/>
      <c r="AK47" s="53"/>
      <c r="AL47" s="184" t="s">
        <v>56</v>
      </c>
      <c r="AM47" s="184"/>
      <c r="AN47" s="45">
        <v>100</v>
      </c>
      <c r="AO47" s="45"/>
      <c r="AP47" s="59"/>
      <c r="AQ47" s="53"/>
      <c r="AR47" s="184" t="s">
        <v>56</v>
      </c>
      <c r="AS47" s="184"/>
      <c r="AT47" s="45">
        <v>100</v>
      </c>
      <c r="AU47" s="45"/>
      <c r="AV47" s="59"/>
    </row>
    <row r="48" spans="7:48" ht="13.5" thickBot="1" x14ac:dyDescent="0.25">
      <c r="G48" s="75"/>
      <c r="H48" s="75"/>
      <c r="I48" s="75"/>
      <c r="J48" s="75"/>
      <c r="K48" s="75"/>
      <c r="L48" s="75"/>
      <c r="M48" s="83"/>
      <c r="N48" s="61"/>
      <c r="O48" s="61"/>
      <c r="P48" s="61"/>
      <c r="Q48" s="61"/>
      <c r="R48" s="62"/>
      <c r="S48" s="61"/>
      <c r="T48" s="61"/>
      <c r="U48" s="61"/>
      <c r="V48" s="61"/>
      <c r="W48" s="61"/>
      <c r="X48" s="62"/>
      <c r="Y48" s="60"/>
      <c r="Z48" s="61"/>
      <c r="AA48" s="61"/>
      <c r="AB48" s="61"/>
      <c r="AC48" s="61"/>
      <c r="AD48" s="62"/>
      <c r="AE48" s="60"/>
      <c r="AF48" s="61"/>
      <c r="AG48" s="61"/>
      <c r="AH48" s="61"/>
      <c r="AI48" s="61"/>
      <c r="AJ48" s="62"/>
      <c r="AK48" s="60"/>
      <c r="AL48" s="61"/>
      <c r="AM48" s="61"/>
      <c r="AN48" s="61"/>
      <c r="AO48" s="61"/>
      <c r="AP48" s="62"/>
      <c r="AQ48" s="60"/>
      <c r="AR48" s="61"/>
      <c r="AS48" s="61"/>
      <c r="AT48" s="61"/>
      <c r="AU48" s="61"/>
      <c r="AV48" s="62"/>
    </row>
    <row r="49" spans="7:48" x14ac:dyDescent="0.2">
      <c r="G49" s="75"/>
      <c r="H49" s="75"/>
      <c r="I49" s="75"/>
      <c r="J49" s="75"/>
      <c r="K49" s="75"/>
      <c r="L49" s="75"/>
      <c r="M49" s="75"/>
    </row>
    <row r="50" spans="7:48" ht="13.5" thickBot="1" x14ac:dyDescent="0.25">
      <c r="G50" s="75"/>
      <c r="H50" s="75"/>
      <c r="I50" s="75"/>
      <c r="J50" s="75"/>
      <c r="K50" s="75"/>
      <c r="L50" s="75"/>
      <c r="M50" s="75"/>
    </row>
    <row r="51" spans="7:48" ht="45.75" thickBot="1" x14ac:dyDescent="0.3">
      <c r="G51" s="75"/>
      <c r="H51" s="40"/>
      <c r="I51" s="40"/>
      <c r="J51" s="40"/>
      <c r="K51" s="40"/>
      <c r="L51" s="40"/>
      <c r="M51" s="40"/>
      <c r="N51" s="73" t="s">
        <v>65</v>
      </c>
      <c r="O51" s="74"/>
      <c r="P51" s="74"/>
      <c r="Q51" s="112"/>
      <c r="R51" s="113"/>
      <c r="S51" s="164" t="s">
        <v>66</v>
      </c>
      <c r="T51" s="165"/>
      <c r="U51" s="165"/>
      <c r="V51" s="165"/>
      <c r="W51" s="165"/>
      <c r="X51" s="166"/>
      <c r="Y51" s="164" t="s">
        <v>67</v>
      </c>
      <c r="Z51" s="165"/>
      <c r="AA51" s="165"/>
      <c r="AB51" s="165"/>
      <c r="AC51" s="165"/>
      <c r="AD51" s="166"/>
      <c r="AE51" s="164" t="s">
        <v>68</v>
      </c>
      <c r="AF51" s="165"/>
      <c r="AG51" s="165"/>
      <c r="AH51" s="165"/>
      <c r="AI51" s="165"/>
      <c r="AJ51" s="166"/>
      <c r="AK51" s="164" t="s">
        <v>69</v>
      </c>
      <c r="AL51" s="165"/>
      <c r="AM51" s="165"/>
      <c r="AN51" s="165"/>
      <c r="AO51" s="165"/>
      <c r="AP51" s="166"/>
      <c r="AQ51" s="164" t="s">
        <v>70</v>
      </c>
      <c r="AR51" s="165"/>
      <c r="AS51" s="165"/>
      <c r="AT51" s="165"/>
      <c r="AU51" s="165"/>
      <c r="AV51" s="166"/>
    </row>
    <row r="52" spans="7:48" ht="13.5" thickBot="1" x14ac:dyDescent="0.25">
      <c r="G52" s="75"/>
      <c r="H52" s="75"/>
      <c r="I52" s="75"/>
      <c r="J52" s="75"/>
      <c r="K52" s="75"/>
      <c r="L52" s="75"/>
      <c r="M52" s="75"/>
      <c r="N52" s="50"/>
      <c r="O52" s="51"/>
      <c r="P52" s="51"/>
      <c r="Q52" s="54"/>
      <c r="R52" s="55"/>
      <c r="S52" s="50"/>
      <c r="T52" s="51"/>
      <c r="U52" s="51"/>
      <c r="V52" s="51"/>
      <c r="W52" s="51"/>
      <c r="X52" s="52"/>
      <c r="Y52" s="50"/>
      <c r="Z52" s="51"/>
      <c r="AA52" s="51"/>
      <c r="AB52" s="51"/>
      <c r="AC52" s="51"/>
      <c r="AD52" s="52"/>
      <c r="AE52" s="50"/>
      <c r="AF52" s="51"/>
      <c r="AG52" s="51"/>
      <c r="AH52" s="51"/>
      <c r="AI52" s="51"/>
      <c r="AJ52" s="52"/>
      <c r="AK52" s="50"/>
      <c r="AL52" s="51"/>
      <c r="AM52" s="51"/>
      <c r="AN52" s="51"/>
      <c r="AO52" s="51"/>
      <c r="AP52" s="52"/>
      <c r="AQ52" s="50"/>
      <c r="AR52" s="51"/>
      <c r="AS52" s="51"/>
      <c r="AT52" s="51"/>
      <c r="AU52" s="51"/>
      <c r="AV52" s="52"/>
    </row>
    <row r="53" spans="7:48" ht="15.75" customHeight="1" thickBot="1" x14ac:dyDescent="0.3">
      <c r="G53" s="75"/>
      <c r="H53" s="75"/>
      <c r="I53" s="75"/>
      <c r="J53" s="75"/>
      <c r="K53" s="75"/>
      <c r="L53" s="75"/>
      <c r="M53" s="75"/>
      <c r="N53" s="111" t="s">
        <v>65</v>
      </c>
      <c r="O53" s="112"/>
      <c r="P53" s="112"/>
      <c r="Q53" s="70" t="s">
        <v>47</v>
      </c>
      <c r="R53" s="55"/>
      <c r="S53" s="53"/>
      <c r="T53" s="65"/>
      <c r="U53" s="70" t="s">
        <v>45</v>
      </c>
      <c r="V53" s="70" t="s">
        <v>46</v>
      </c>
      <c r="W53" s="70" t="s">
        <v>47</v>
      </c>
      <c r="X53" s="55"/>
      <c r="Y53" s="53"/>
      <c r="Z53" s="65"/>
      <c r="AA53" s="70" t="s">
        <v>45</v>
      </c>
      <c r="AB53" s="70" t="s">
        <v>46</v>
      </c>
      <c r="AC53" s="70" t="s">
        <v>47</v>
      </c>
      <c r="AD53" s="55"/>
      <c r="AE53" s="53"/>
      <c r="AF53" s="65"/>
      <c r="AG53" s="70" t="s">
        <v>45</v>
      </c>
      <c r="AH53" s="70" t="s">
        <v>46</v>
      </c>
      <c r="AI53" s="70" t="s">
        <v>47</v>
      </c>
      <c r="AJ53" s="55"/>
      <c r="AK53" s="53"/>
      <c r="AL53" s="65"/>
      <c r="AM53" s="70" t="s">
        <v>45</v>
      </c>
      <c r="AN53" s="70" t="s">
        <v>46</v>
      </c>
      <c r="AO53" s="70" t="s">
        <v>47</v>
      </c>
      <c r="AP53" s="55"/>
      <c r="AQ53" s="53"/>
      <c r="AR53" s="65"/>
      <c r="AS53" s="70" t="s">
        <v>45</v>
      </c>
      <c r="AT53" s="70" t="s">
        <v>46</v>
      </c>
      <c r="AU53" s="70" t="s">
        <v>47</v>
      </c>
      <c r="AV53" s="55"/>
    </row>
    <row r="54" spans="7:48" x14ac:dyDescent="0.2">
      <c r="G54" s="75"/>
      <c r="H54" s="75"/>
      <c r="I54" s="75"/>
      <c r="J54" s="75"/>
      <c r="K54" s="75"/>
      <c r="L54" s="75"/>
      <c r="M54" s="75"/>
      <c r="N54" s="95"/>
      <c r="O54" s="93"/>
      <c r="P54" s="94"/>
      <c r="Q54" s="37">
        <f>COUNTIF(P6:P24,"&lt;0.5")</f>
        <v>3</v>
      </c>
      <c r="R54" s="55"/>
      <c r="S54" s="53"/>
      <c r="T54" s="69" t="s">
        <v>63</v>
      </c>
      <c r="U54" s="37">
        <f>COUNTIF(V6:V24,"&gt;=0.8")</f>
        <v>8</v>
      </c>
      <c r="V54" s="63">
        <f>IF(AND((COUNTIF(V6:V24,"&gt;=0.8")+COUNTIF(V6:V24,"&lt;0.5"))&lt;=0,COUNT(V6:V24)&lt;=0),0,ABS((COUNTIF(V6:V24,"&gt;=0.8")+COUNTIF(V6:V24,"&lt;0.5")) - COUNT(V6:V24)))</f>
        <v>4</v>
      </c>
      <c r="W54" s="37">
        <f>COUNTIF(V6:V24,"&lt;0.5")</f>
        <v>4</v>
      </c>
      <c r="X54" s="55"/>
      <c r="Y54" s="53"/>
      <c r="Z54" s="69" t="s">
        <v>63</v>
      </c>
      <c r="AA54" s="37">
        <f>COUNTIF(AB6:AB24,"&gt;=0.8")</f>
        <v>8</v>
      </c>
      <c r="AB54" s="63">
        <f>IF(AND((COUNTIF(AB6:AB24,"&gt;=0.8")+COUNTIF(AB6:AB24,"&lt;0.5")) &lt;=0, COUNT(AB6:AB24)&lt;=0),0,ABS((COUNTIF(AB6:AB24,"&gt;=0.8")+COUNTIF(AB6:AB24,"&lt;0.5")) - COUNT(AB6:AB24)))</f>
        <v>3</v>
      </c>
      <c r="AC54" s="37">
        <f>COUNTIF(AB6:AB24,"&lt;0.5")</f>
        <v>5</v>
      </c>
      <c r="AD54" s="55"/>
      <c r="AE54" s="53"/>
      <c r="AF54" s="69" t="s">
        <v>63</v>
      </c>
      <c r="AG54" s="37">
        <f>COUNTIF(AH6:AH24,"&gt;=0.8")</f>
        <v>10</v>
      </c>
      <c r="AH54" s="63">
        <f>IF(AND((COUNTIF(AH6:AH24,"&gt;=0.8")+COUNTIF(AH6:AH24,"&lt;0.5"))&lt;=0,COUNT(AH6:AH24)&lt;=0),0,ABS((COUNTIF(AH6:AH24,"&gt;=0.8")+COUNTIF(AH6:AH24,"&lt;0.5")) - COUNT(AH6:AH24)))</f>
        <v>3</v>
      </c>
      <c r="AI54" s="37">
        <f>COUNTIF(AH6:AH24,"&lt;0.5")</f>
        <v>6</v>
      </c>
      <c r="AJ54" s="55"/>
      <c r="AK54" s="53"/>
      <c r="AL54" s="69" t="s">
        <v>63</v>
      </c>
      <c r="AM54" s="37">
        <f>COUNTIF(AN6:AN24,"&gt;=0.8")</f>
        <v>8</v>
      </c>
      <c r="AN54" s="63">
        <f>IF(AND(((COUNTIF(AN6:AN24,"&gt;=0.8")+COUNTIF(AN6:AN24,"&lt;0.5"))) &lt;=0, COUNT(AN6:AN24)&lt;=0),0,ABS((COUNTIF(AN6:AN24,"&gt;=0.8")+COUNTIF(AN6:AN24,"&lt;0.5")) - COUNT(AN6:AN24)))</f>
        <v>3</v>
      </c>
      <c r="AO54" s="37">
        <f>COUNTIF(AN6:AN24,"&lt;0.5")</f>
        <v>6</v>
      </c>
      <c r="AP54" s="55"/>
      <c r="AQ54" s="53"/>
      <c r="AR54" s="69" t="s">
        <v>63</v>
      </c>
      <c r="AS54" s="37">
        <f>COUNTIF(AT6:AT24,"&gt;=0.8")</f>
        <v>9</v>
      </c>
      <c r="AT54" s="63">
        <f>IF(AND((COUNTIF(AT6:AT24,"&gt;=0.8")+COUNTIF(AT6:AT24,"&lt;0.5"))&lt;=0,COUNT(AT6:AT24)&lt;=0),0,ABS((COUNTIF(AT6:AT24,"&gt;=0.8")+COUNTIF(AT6:AT24,"&lt;0.5")) - COUNT(AT6:AT24)))</f>
        <v>4</v>
      </c>
      <c r="AU54" s="37">
        <f>COUNTIF(AT6:AT24,"&lt;0.5")</f>
        <v>6</v>
      </c>
      <c r="AV54" s="55"/>
    </row>
    <row r="55" spans="7:48" ht="25.5" x14ac:dyDescent="0.2">
      <c r="G55" s="75"/>
      <c r="H55" s="75"/>
      <c r="I55" s="75"/>
      <c r="J55" s="75"/>
      <c r="K55" s="75"/>
      <c r="L55" s="75"/>
      <c r="M55" s="75"/>
      <c r="N55" s="96"/>
      <c r="O55" s="70" t="s">
        <v>45</v>
      </c>
      <c r="P55" s="70" t="s">
        <v>46</v>
      </c>
      <c r="Q55" s="64">
        <f>IF(SUM(O56:Q56)&lt;=0,0,Q54/SUM(O56:Q56))</f>
        <v>0.27272727272727271</v>
      </c>
      <c r="R55" s="55"/>
      <c r="S55" s="53"/>
      <c r="T55" s="69" t="s">
        <v>64</v>
      </c>
      <c r="U55" s="64">
        <f>IF(SUM(U54:W54)&lt;=0,0,U54/SUM(U54:W54))</f>
        <v>0.5</v>
      </c>
      <c r="V55" s="64">
        <f>IF(SUM(U54:W54)&lt;=0,0,V54/SUM(U54:W54))</f>
        <v>0.25</v>
      </c>
      <c r="W55" s="64">
        <f>IF(SUM(U54:W54)&lt;=0,0,W54/SUM(U54:W54))</f>
        <v>0.25</v>
      </c>
      <c r="X55" s="55"/>
      <c r="Y55" s="53"/>
      <c r="Z55" s="69" t="s">
        <v>64</v>
      </c>
      <c r="AA55" s="64">
        <f>IF(SUM(AA54:AC54)&lt;=0,0,AA54/SUM(AA54:AC54))</f>
        <v>0.5</v>
      </c>
      <c r="AB55" s="64">
        <f>IF(SUM(AA54:AC54)&lt;=0,0,AB54/SUM(AA54:AC54))</f>
        <v>0.1875</v>
      </c>
      <c r="AC55" s="64">
        <f>IF(SUM(AA54:AC54)&lt;=0,0,AC54/SUM(AA54:AC54))</f>
        <v>0.3125</v>
      </c>
      <c r="AD55" s="55"/>
      <c r="AE55" s="53"/>
      <c r="AF55" s="69" t="s">
        <v>64</v>
      </c>
      <c r="AG55" s="64">
        <f>IF(SUM(AG54:AI54)&lt;=0,0,AG54/SUM(AG54:AI54))</f>
        <v>0.52631578947368418</v>
      </c>
      <c r="AH55" s="64">
        <f>IF(SUM(AG54:AI54)&lt;=0,0,AH54/SUM(AG54:AI54))</f>
        <v>0.15789473684210525</v>
      </c>
      <c r="AI55" s="64">
        <f>IF(SUM(AG54:AI54)&lt;=0,0,AI54/SUM(AG54:AI54))</f>
        <v>0.31578947368421051</v>
      </c>
      <c r="AJ55" s="55"/>
      <c r="AK55" s="53"/>
      <c r="AL55" s="69" t="s">
        <v>64</v>
      </c>
      <c r="AM55" s="64">
        <f>IF(SUM(AM54:AO54)&lt;=0,0,AM54/SUM(AM54:AO54))</f>
        <v>0.47058823529411764</v>
      </c>
      <c r="AN55" s="64">
        <f>IF(SUM(AM54:AO54)&lt;=0,0,AN54/SUM(AM54:AO54))</f>
        <v>0.17647058823529413</v>
      </c>
      <c r="AO55" s="64">
        <f>IF(SUM(AM54:AO54)&lt;=0,0,AO54/SUM(AM54:AO54))</f>
        <v>0.35294117647058826</v>
      </c>
      <c r="AP55" s="55"/>
      <c r="AQ55" s="53"/>
      <c r="AR55" s="69" t="s">
        <v>64</v>
      </c>
      <c r="AS55" s="64">
        <f>IF(SUM(AS54:AU54)&lt;=0,0,AS54/SUM(AS54:AU54))</f>
        <v>0.47368421052631576</v>
      </c>
      <c r="AT55" s="64">
        <f>IF(SUM(AS54:AU54)&lt;=0,0,AT54/SUM(AS54:AU54))</f>
        <v>0.21052631578947367</v>
      </c>
      <c r="AU55" s="64">
        <f>IF(SUM(AS54:AU54)&lt;=0,0,AU54/SUM(AS54:AU54))</f>
        <v>0.31578947368421051</v>
      </c>
      <c r="AV55" s="55"/>
    </row>
    <row r="56" spans="7:48" x14ac:dyDescent="0.2">
      <c r="G56" s="75"/>
      <c r="H56" s="75"/>
      <c r="I56" s="75"/>
      <c r="J56" s="75"/>
      <c r="K56" s="75"/>
      <c r="L56" s="75"/>
      <c r="M56" s="75"/>
      <c r="N56" s="76" t="s">
        <v>63</v>
      </c>
      <c r="O56" s="37">
        <f>COUNTIF(P6:P26,"&gt;=0.8")</f>
        <v>5</v>
      </c>
      <c r="P56" s="63">
        <f>IF(AND((COUNTIF(P6:P26,"&gt;=0.8")+COUNTIF(P6:P26,"&lt;0.5"))&lt;=0,COUNT(P6:P26)&lt;=0),0,ABS((COUNTIF(P6:P26,"&gt;=0.8")+COUNTIF(P6:P26,"&lt;0.5")) - COUNT(P6:P26)))</f>
        <v>6</v>
      </c>
      <c r="Q56" s="54"/>
      <c r="R56" s="55"/>
      <c r="S56" s="53"/>
      <c r="T56" s="54"/>
      <c r="U56" s="54"/>
      <c r="V56" s="54"/>
      <c r="W56" s="54"/>
      <c r="X56" s="55"/>
      <c r="Y56" s="53"/>
      <c r="Z56" s="54"/>
      <c r="AA56" s="54"/>
      <c r="AB56" s="54"/>
      <c r="AC56" s="54"/>
      <c r="AD56" s="55"/>
      <c r="AE56" s="53"/>
      <c r="AF56" s="54"/>
      <c r="AG56" s="54"/>
      <c r="AH56" s="54"/>
      <c r="AI56" s="54"/>
      <c r="AJ56" s="55"/>
      <c r="AK56" s="53"/>
      <c r="AL56" s="54"/>
      <c r="AM56" s="54"/>
      <c r="AN56" s="54"/>
      <c r="AO56" s="54"/>
      <c r="AP56" s="55"/>
      <c r="AQ56" s="53"/>
      <c r="AR56" s="54"/>
      <c r="AS56" s="54"/>
      <c r="AT56" s="54"/>
      <c r="AU56" s="54"/>
      <c r="AV56" s="55"/>
    </row>
    <row r="57" spans="7:48" x14ac:dyDescent="0.2">
      <c r="G57" s="75"/>
      <c r="H57" s="75"/>
      <c r="I57" s="75"/>
      <c r="J57" s="75"/>
      <c r="K57" s="75"/>
      <c r="L57" s="75"/>
      <c r="M57" s="75"/>
      <c r="N57" s="76" t="s">
        <v>64</v>
      </c>
      <c r="O57" s="64">
        <f t="shared" ref="O57:P57" si="51">IF(SUM(O58:Q58)&lt;=0,0,O56/SUM(O58:Q58))</f>
        <v>0</v>
      </c>
      <c r="P57" s="64">
        <f t="shared" si="51"/>
        <v>0</v>
      </c>
      <c r="Q57" s="54"/>
      <c r="R57" s="55"/>
      <c r="S57" s="53"/>
      <c r="T57" s="54"/>
      <c r="U57" s="54"/>
      <c r="V57" s="54"/>
      <c r="W57" s="54"/>
      <c r="X57" s="55"/>
      <c r="Y57" s="53"/>
      <c r="Z57" s="54"/>
      <c r="AA57" s="54"/>
      <c r="AB57" s="54"/>
      <c r="AC57" s="54"/>
      <c r="AD57" s="55"/>
      <c r="AE57" s="53"/>
      <c r="AF57" s="54"/>
      <c r="AG57" s="54"/>
      <c r="AH57" s="54"/>
      <c r="AI57" s="54"/>
      <c r="AJ57" s="55"/>
      <c r="AK57" s="53"/>
      <c r="AL57" s="54"/>
      <c r="AM57" s="54"/>
      <c r="AN57" s="54"/>
      <c r="AO57" s="54"/>
      <c r="AP57" s="55"/>
      <c r="AQ57" s="53"/>
      <c r="AR57" s="54"/>
      <c r="AS57" s="54"/>
      <c r="AT57" s="54"/>
      <c r="AU57" s="54"/>
      <c r="AV57" s="55"/>
    </row>
    <row r="58" spans="7:48" x14ac:dyDescent="0.2">
      <c r="G58" s="75"/>
      <c r="H58" s="75"/>
      <c r="I58" s="75"/>
      <c r="J58" s="75"/>
      <c r="K58" s="75"/>
      <c r="L58" s="75"/>
      <c r="M58" s="75"/>
      <c r="N58" s="53"/>
      <c r="O58" s="54"/>
      <c r="P58" s="54"/>
      <c r="Q58" s="54"/>
      <c r="R58" s="55"/>
      <c r="S58" s="53"/>
      <c r="T58" s="54"/>
      <c r="U58" s="54"/>
      <c r="V58" s="54"/>
      <c r="W58" s="54"/>
      <c r="X58" s="55"/>
      <c r="Y58" s="53"/>
      <c r="Z58" s="54"/>
      <c r="AA58" s="54"/>
      <c r="AB58" s="54"/>
      <c r="AC58" s="54"/>
      <c r="AD58" s="55"/>
      <c r="AE58" s="53"/>
      <c r="AF58" s="54"/>
      <c r="AG58" s="54"/>
      <c r="AH58" s="54"/>
      <c r="AI58" s="54"/>
      <c r="AJ58" s="55"/>
      <c r="AK58" s="53"/>
      <c r="AL58" s="54"/>
      <c r="AM58" s="54"/>
      <c r="AN58" s="54"/>
      <c r="AO58" s="54"/>
      <c r="AP58" s="55"/>
      <c r="AQ58" s="53"/>
      <c r="AR58" s="54"/>
      <c r="AS58" s="54"/>
      <c r="AT58" s="54"/>
      <c r="AU58" s="54"/>
      <c r="AV58" s="55"/>
    </row>
    <row r="59" spans="7:48" x14ac:dyDescent="0.2">
      <c r="G59" s="75"/>
      <c r="H59" s="75"/>
      <c r="I59" s="75"/>
      <c r="J59" s="75"/>
      <c r="K59" s="75"/>
      <c r="L59" s="75"/>
      <c r="M59" s="75"/>
      <c r="N59" s="53"/>
      <c r="O59" s="54"/>
      <c r="P59" s="54"/>
      <c r="Q59" s="54"/>
      <c r="R59" s="55"/>
      <c r="S59" s="53"/>
      <c r="T59" s="54"/>
      <c r="U59" s="54"/>
      <c r="V59" s="54"/>
      <c r="W59" s="54"/>
      <c r="X59" s="55"/>
      <c r="Y59" s="53"/>
      <c r="Z59" s="54"/>
      <c r="AA59" s="54"/>
      <c r="AB59" s="54"/>
      <c r="AC59" s="54"/>
      <c r="AD59" s="55"/>
      <c r="AE59" s="53"/>
      <c r="AF59" s="54"/>
      <c r="AG59" s="54"/>
      <c r="AH59" s="54"/>
      <c r="AI59" s="54"/>
      <c r="AJ59" s="55"/>
      <c r="AK59" s="53"/>
      <c r="AL59" s="54"/>
      <c r="AM59" s="54"/>
      <c r="AN59" s="54"/>
      <c r="AO59" s="54"/>
      <c r="AP59" s="55"/>
      <c r="AQ59" s="53"/>
      <c r="AR59" s="54"/>
      <c r="AS59" s="54"/>
      <c r="AT59" s="54"/>
      <c r="AU59" s="54"/>
      <c r="AV59" s="55"/>
    </row>
    <row r="60" spans="7:48" x14ac:dyDescent="0.2">
      <c r="G60" s="75"/>
      <c r="H60" s="75"/>
      <c r="I60" s="75"/>
      <c r="J60" s="75"/>
      <c r="K60" s="75"/>
      <c r="L60" s="75"/>
      <c r="M60" s="75"/>
      <c r="N60" s="53"/>
      <c r="O60" s="54"/>
      <c r="P60" s="54"/>
      <c r="Q60" s="54"/>
      <c r="R60" s="55"/>
      <c r="S60" s="53"/>
      <c r="T60" s="54"/>
      <c r="U60" s="54"/>
      <c r="V60" s="54"/>
      <c r="W60" s="54"/>
      <c r="X60" s="55"/>
      <c r="Y60" s="53"/>
      <c r="Z60" s="54"/>
      <c r="AA60" s="54"/>
      <c r="AB60" s="54"/>
      <c r="AC60" s="54"/>
      <c r="AD60" s="55"/>
      <c r="AE60" s="53"/>
      <c r="AF60" s="54"/>
      <c r="AG60" s="54"/>
      <c r="AH60" s="54"/>
      <c r="AI60" s="54"/>
      <c r="AJ60" s="55"/>
      <c r="AK60" s="53"/>
      <c r="AL60" s="54"/>
      <c r="AM60" s="54"/>
      <c r="AN60" s="54"/>
      <c r="AO60" s="54"/>
      <c r="AP60" s="55"/>
      <c r="AQ60" s="53"/>
      <c r="AR60" s="54"/>
      <c r="AS60" s="54"/>
      <c r="AT60" s="54"/>
      <c r="AU60" s="54"/>
      <c r="AV60" s="55"/>
    </row>
    <row r="61" spans="7:48" x14ac:dyDescent="0.2">
      <c r="G61" s="75"/>
      <c r="H61" s="75"/>
      <c r="I61" s="75"/>
      <c r="J61" s="75"/>
      <c r="K61" s="75"/>
      <c r="L61" s="75"/>
      <c r="M61" s="75"/>
      <c r="N61" s="53"/>
      <c r="O61" s="54"/>
      <c r="P61" s="54"/>
      <c r="Q61" s="54"/>
      <c r="R61" s="55"/>
      <c r="S61" s="53"/>
      <c r="T61" s="54"/>
      <c r="U61" s="54"/>
      <c r="V61" s="54"/>
      <c r="W61" s="54"/>
      <c r="X61" s="55"/>
      <c r="Y61" s="53"/>
      <c r="Z61" s="54"/>
      <c r="AA61" s="54"/>
      <c r="AB61" s="54"/>
      <c r="AC61" s="54"/>
      <c r="AD61" s="55"/>
      <c r="AE61" s="53"/>
      <c r="AF61" s="54"/>
      <c r="AG61" s="54"/>
      <c r="AH61" s="54"/>
      <c r="AI61" s="54"/>
      <c r="AJ61" s="55"/>
      <c r="AK61" s="53"/>
      <c r="AL61" s="54"/>
      <c r="AM61" s="54"/>
      <c r="AN61" s="54"/>
      <c r="AO61" s="54"/>
      <c r="AP61" s="55"/>
      <c r="AQ61" s="53"/>
      <c r="AR61" s="54"/>
      <c r="AS61" s="54"/>
      <c r="AT61" s="54"/>
      <c r="AU61" s="54"/>
      <c r="AV61" s="55"/>
    </row>
    <row r="62" spans="7:48" x14ac:dyDescent="0.2">
      <c r="G62" s="75"/>
      <c r="H62" s="75"/>
      <c r="I62" s="75"/>
      <c r="J62" s="75"/>
      <c r="K62" s="75"/>
      <c r="L62" s="75"/>
      <c r="M62" s="75"/>
      <c r="N62" s="53"/>
      <c r="O62" s="54"/>
      <c r="P62" s="54"/>
      <c r="Q62" s="54"/>
      <c r="R62" s="55"/>
      <c r="S62" s="53"/>
      <c r="T62" s="54"/>
      <c r="U62" s="54"/>
      <c r="V62" s="54"/>
      <c r="W62" s="54"/>
      <c r="X62" s="55"/>
      <c r="Y62" s="53"/>
      <c r="Z62" s="54"/>
      <c r="AA62" s="54"/>
      <c r="AB62" s="54"/>
      <c r="AC62" s="54"/>
      <c r="AD62" s="55"/>
      <c r="AE62" s="53"/>
      <c r="AF62" s="54"/>
      <c r="AG62" s="54"/>
      <c r="AH62" s="54"/>
      <c r="AI62" s="54"/>
      <c r="AJ62" s="55"/>
      <c r="AK62" s="53"/>
      <c r="AL62" s="54"/>
      <c r="AM62" s="54"/>
      <c r="AN62" s="54"/>
      <c r="AO62" s="54"/>
      <c r="AP62" s="55"/>
      <c r="AQ62" s="53"/>
      <c r="AR62" s="54"/>
      <c r="AS62" s="54"/>
      <c r="AT62" s="54"/>
      <c r="AU62" s="54"/>
      <c r="AV62" s="55"/>
    </row>
    <row r="63" spans="7:48" x14ac:dyDescent="0.2">
      <c r="G63" s="75"/>
      <c r="H63" s="75"/>
      <c r="I63" s="75"/>
      <c r="J63" s="75"/>
      <c r="K63" s="75"/>
      <c r="L63" s="75"/>
      <c r="M63" s="75"/>
      <c r="N63" s="53"/>
      <c r="O63" s="54"/>
      <c r="P63" s="54"/>
      <c r="Q63" s="54"/>
      <c r="R63" s="55"/>
      <c r="S63" s="53"/>
      <c r="T63" s="54"/>
      <c r="U63" s="54"/>
      <c r="V63" s="54"/>
      <c r="W63" s="54"/>
      <c r="X63" s="55"/>
      <c r="Y63" s="53"/>
      <c r="Z63" s="54"/>
      <c r="AA63" s="54"/>
      <c r="AB63" s="54"/>
      <c r="AC63" s="54"/>
      <c r="AD63" s="55"/>
      <c r="AE63" s="53"/>
      <c r="AF63" s="54"/>
      <c r="AG63" s="54"/>
      <c r="AH63" s="54"/>
      <c r="AI63" s="54"/>
      <c r="AJ63" s="55"/>
      <c r="AK63" s="53"/>
      <c r="AL63" s="54"/>
      <c r="AM63" s="54"/>
      <c r="AN63" s="54"/>
      <c r="AO63" s="54"/>
      <c r="AP63" s="55"/>
      <c r="AQ63" s="53"/>
      <c r="AR63" s="54"/>
      <c r="AS63" s="54"/>
      <c r="AT63" s="54"/>
      <c r="AU63" s="54"/>
      <c r="AV63" s="55"/>
    </row>
    <row r="64" spans="7:48" x14ac:dyDescent="0.2">
      <c r="G64" s="75"/>
      <c r="H64" s="75"/>
      <c r="I64" s="75"/>
      <c r="J64" s="75"/>
      <c r="K64" s="75"/>
      <c r="L64" s="75"/>
      <c r="M64" s="75"/>
      <c r="N64" s="53"/>
      <c r="O64" s="54"/>
      <c r="P64" s="54"/>
      <c r="Q64" s="54"/>
      <c r="R64" s="55"/>
      <c r="S64" s="53"/>
      <c r="T64" s="54"/>
      <c r="U64" s="54"/>
      <c r="V64" s="54"/>
      <c r="W64" s="54"/>
      <c r="X64" s="55"/>
      <c r="Y64" s="53"/>
      <c r="Z64" s="54"/>
      <c r="AA64" s="54"/>
      <c r="AB64" s="54"/>
      <c r="AC64" s="54"/>
      <c r="AD64" s="55"/>
      <c r="AE64" s="53"/>
      <c r="AF64" s="54"/>
      <c r="AG64" s="54"/>
      <c r="AH64" s="54"/>
      <c r="AI64" s="54"/>
      <c r="AJ64" s="55"/>
      <c r="AK64" s="53"/>
      <c r="AL64" s="54"/>
      <c r="AM64" s="54"/>
      <c r="AN64" s="54"/>
      <c r="AO64" s="54"/>
      <c r="AP64" s="55"/>
      <c r="AQ64" s="53"/>
      <c r="AR64" s="54"/>
      <c r="AS64" s="54"/>
      <c r="AT64" s="54"/>
      <c r="AU64" s="54"/>
      <c r="AV64" s="55"/>
    </row>
    <row r="65" spans="7:48" x14ac:dyDescent="0.2">
      <c r="G65" s="75"/>
      <c r="H65" s="75"/>
      <c r="I65" s="75"/>
      <c r="J65" s="75"/>
      <c r="K65" s="75"/>
      <c r="L65" s="75"/>
      <c r="M65" s="75"/>
      <c r="N65" s="53"/>
      <c r="O65" s="54"/>
      <c r="P65" s="54"/>
      <c r="Q65" s="54"/>
      <c r="R65" s="55"/>
      <c r="S65" s="53"/>
      <c r="T65" s="54"/>
      <c r="U65" s="54"/>
      <c r="V65" s="54"/>
      <c r="W65" s="54"/>
      <c r="X65" s="55"/>
      <c r="Y65" s="53"/>
      <c r="Z65" s="54"/>
      <c r="AA65" s="54"/>
      <c r="AB65" s="54"/>
      <c r="AC65" s="54"/>
      <c r="AD65" s="55"/>
      <c r="AE65" s="53"/>
      <c r="AF65" s="54"/>
      <c r="AG65" s="54"/>
      <c r="AH65" s="54"/>
      <c r="AI65" s="54"/>
      <c r="AJ65" s="55"/>
      <c r="AK65" s="53"/>
      <c r="AL65" s="54"/>
      <c r="AM65" s="54"/>
      <c r="AN65" s="54"/>
      <c r="AO65" s="54"/>
      <c r="AP65" s="55"/>
      <c r="AQ65" s="53"/>
      <c r="AR65" s="54"/>
      <c r="AS65" s="54"/>
      <c r="AT65" s="54"/>
      <c r="AU65" s="54"/>
      <c r="AV65" s="55"/>
    </row>
    <row r="66" spans="7:48" x14ac:dyDescent="0.2">
      <c r="G66" s="75"/>
      <c r="H66" s="75"/>
      <c r="I66" s="75"/>
      <c r="J66" s="75"/>
      <c r="K66" s="75"/>
      <c r="L66" s="75"/>
      <c r="M66" s="75"/>
      <c r="N66" s="53"/>
      <c r="O66" s="54"/>
      <c r="P66" s="54"/>
      <c r="Q66" s="54"/>
      <c r="R66" s="55"/>
      <c r="S66" s="53"/>
      <c r="T66" s="54"/>
      <c r="U66" s="54"/>
      <c r="V66" s="54"/>
      <c r="W66" s="54"/>
      <c r="X66" s="55"/>
      <c r="Y66" s="53"/>
      <c r="Z66" s="54"/>
      <c r="AA66" s="54"/>
      <c r="AB66" s="54"/>
      <c r="AC66" s="54"/>
      <c r="AD66" s="55"/>
      <c r="AE66" s="53"/>
      <c r="AF66" s="54"/>
      <c r="AG66" s="54"/>
      <c r="AH66" s="54"/>
      <c r="AI66" s="54"/>
      <c r="AJ66" s="55"/>
      <c r="AK66" s="53"/>
      <c r="AL66" s="54"/>
      <c r="AM66" s="54"/>
      <c r="AN66" s="54"/>
      <c r="AO66" s="54"/>
      <c r="AP66" s="55"/>
      <c r="AQ66" s="53"/>
      <c r="AR66" s="54"/>
      <c r="AS66" s="54"/>
      <c r="AT66" s="54"/>
      <c r="AU66" s="54"/>
      <c r="AV66" s="55"/>
    </row>
    <row r="67" spans="7:48" x14ac:dyDescent="0.2">
      <c r="G67" s="75"/>
      <c r="H67" s="75"/>
      <c r="I67" s="75"/>
      <c r="J67" s="75"/>
      <c r="K67" s="75"/>
      <c r="L67" s="75"/>
      <c r="M67" s="75"/>
      <c r="N67" s="53"/>
      <c r="O67" s="54"/>
      <c r="P67" s="54"/>
      <c r="Q67" s="54"/>
      <c r="R67" s="55"/>
      <c r="S67" s="53"/>
      <c r="T67" s="54"/>
      <c r="U67" s="54"/>
      <c r="V67" s="54"/>
      <c r="W67" s="54"/>
      <c r="X67" s="55"/>
      <c r="Y67" s="53"/>
      <c r="Z67" s="54"/>
      <c r="AA67" s="54"/>
      <c r="AB67" s="54"/>
      <c r="AC67" s="54"/>
      <c r="AD67" s="55"/>
      <c r="AE67" s="53"/>
      <c r="AF67" s="54"/>
      <c r="AG67" s="54"/>
      <c r="AH67" s="54"/>
      <c r="AI67" s="54"/>
      <c r="AJ67" s="55"/>
      <c r="AK67" s="53"/>
      <c r="AL67" s="54"/>
      <c r="AM67" s="54"/>
      <c r="AN67" s="54"/>
      <c r="AO67" s="54"/>
      <c r="AP67" s="55"/>
      <c r="AQ67" s="53"/>
      <c r="AR67" s="54"/>
      <c r="AS67" s="54"/>
      <c r="AT67" s="54"/>
      <c r="AU67" s="54"/>
      <c r="AV67" s="55"/>
    </row>
    <row r="68" spans="7:48" x14ac:dyDescent="0.2">
      <c r="G68" s="75"/>
      <c r="H68" s="75"/>
      <c r="I68" s="75"/>
      <c r="J68" s="75"/>
      <c r="K68" s="75"/>
      <c r="L68" s="75"/>
      <c r="M68" s="75"/>
      <c r="N68" s="53"/>
      <c r="O68" s="54"/>
      <c r="P68" s="54"/>
      <c r="Q68" s="54"/>
      <c r="R68" s="55"/>
      <c r="S68" s="53"/>
      <c r="T68" s="54"/>
      <c r="U68" s="54"/>
      <c r="V68" s="54"/>
      <c r="W68" s="54"/>
      <c r="X68" s="55"/>
      <c r="Y68" s="53"/>
      <c r="Z68" s="54"/>
      <c r="AA68" s="54"/>
      <c r="AB68" s="54"/>
      <c r="AC68" s="54"/>
      <c r="AD68" s="55"/>
      <c r="AE68" s="53"/>
      <c r="AF68" s="54"/>
      <c r="AG68" s="54"/>
      <c r="AH68" s="54"/>
      <c r="AI68" s="54"/>
      <c r="AJ68" s="55"/>
      <c r="AK68" s="53"/>
      <c r="AL68" s="54"/>
      <c r="AM68" s="54"/>
      <c r="AN68" s="54"/>
      <c r="AO68" s="54"/>
      <c r="AP68" s="55"/>
      <c r="AQ68" s="53"/>
      <c r="AR68" s="54"/>
      <c r="AS68" s="54"/>
      <c r="AT68" s="54"/>
      <c r="AU68" s="54"/>
      <c r="AV68" s="55"/>
    </row>
    <row r="69" spans="7:48" x14ac:dyDescent="0.2">
      <c r="G69" s="75"/>
      <c r="H69" s="75"/>
      <c r="I69" s="75"/>
      <c r="J69" s="75"/>
      <c r="K69" s="75"/>
      <c r="L69" s="75"/>
      <c r="M69" s="75"/>
      <c r="N69" s="53"/>
      <c r="O69" s="54"/>
      <c r="P69" s="54"/>
      <c r="Q69" s="54"/>
      <c r="R69" s="55"/>
      <c r="S69" s="53"/>
      <c r="T69" s="54"/>
      <c r="U69" s="54"/>
      <c r="V69" s="54"/>
      <c r="W69" s="54"/>
      <c r="X69" s="55"/>
      <c r="Y69" s="53"/>
      <c r="Z69" s="54"/>
      <c r="AA69" s="54"/>
      <c r="AB69" s="54"/>
      <c r="AC69" s="54"/>
      <c r="AD69" s="55"/>
      <c r="AE69" s="53"/>
      <c r="AF69" s="54"/>
      <c r="AG69" s="54"/>
      <c r="AH69" s="54"/>
      <c r="AI69" s="54"/>
      <c r="AJ69" s="55"/>
      <c r="AK69" s="53"/>
      <c r="AL69" s="54"/>
      <c r="AM69" s="54"/>
      <c r="AN69" s="54"/>
      <c r="AO69" s="54"/>
      <c r="AP69" s="55"/>
      <c r="AQ69" s="53"/>
      <c r="AR69" s="54"/>
      <c r="AS69" s="54"/>
      <c r="AT69" s="54"/>
      <c r="AU69" s="54"/>
      <c r="AV69" s="55"/>
    </row>
    <row r="70" spans="7:48" x14ac:dyDescent="0.2">
      <c r="G70" s="75"/>
      <c r="H70" s="75"/>
      <c r="I70" s="75"/>
      <c r="J70" s="75"/>
      <c r="K70" s="75"/>
      <c r="L70" s="75"/>
      <c r="M70" s="75"/>
      <c r="N70" s="53"/>
      <c r="O70" s="54"/>
      <c r="P70" s="54"/>
      <c r="Q70" s="54"/>
      <c r="R70" s="55"/>
      <c r="S70" s="53"/>
      <c r="T70" s="54"/>
      <c r="U70" s="54"/>
      <c r="V70" s="54"/>
      <c r="W70" s="54"/>
      <c r="X70" s="55"/>
      <c r="Y70" s="53"/>
      <c r="Z70" s="54"/>
      <c r="AA70" s="54"/>
      <c r="AB70" s="54"/>
      <c r="AC70" s="54"/>
      <c r="AD70" s="55"/>
      <c r="AE70" s="53"/>
      <c r="AF70" s="54"/>
      <c r="AG70" s="54"/>
      <c r="AH70" s="54"/>
      <c r="AI70" s="54"/>
      <c r="AJ70" s="55"/>
      <c r="AK70" s="53"/>
      <c r="AL70" s="54"/>
      <c r="AM70" s="54"/>
      <c r="AN70" s="54"/>
      <c r="AO70" s="54"/>
      <c r="AP70" s="55"/>
      <c r="AQ70" s="53"/>
      <c r="AR70" s="54"/>
      <c r="AS70" s="54"/>
      <c r="AT70" s="54"/>
      <c r="AU70" s="54"/>
      <c r="AV70" s="55"/>
    </row>
    <row r="71" spans="7:48" x14ac:dyDescent="0.2">
      <c r="G71" s="75"/>
      <c r="H71" s="75"/>
      <c r="I71" s="75"/>
      <c r="J71" s="75"/>
      <c r="K71" s="75"/>
      <c r="L71" s="75"/>
      <c r="M71" s="75"/>
      <c r="N71" s="53"/>
      <c r="O71" s="54"/>
      <c r="P71" s="54"/>
      <c r="Q71" s="54"/>
      <c r="R71" s="55"/>
      <c r="S71" s="53"/>
      <c r="T71" s="54"/>
      <c r="U71" s="54"/>
      <c r="V71" s="54"/>
      <c r="W71" s="54"/>
      <c r="X71" s="55"/>
      <c r="Y71" s="53"/>
      <c r="Z71" s="54"/>
      <c r="AA71" s="54"/>
      <c r="AB71" s="54"/>
      <c r="AC71" s="54"/>
      <c r="AD71" s="55"/>
      <c r="AE71" s="53"/>
      <c r="AF71" s="54"/>
      <c r="AG71" s="54"/>
      <c r="AH71" s="54"/>
      <c r="AI71" s="54"/>
      <c r="AJ71" s="55"/>
      <c r="AK71" s="53"/>
      <c r="AL71" s="54"/>
      <c r="AM71" s="54"/>
      <c r="AN71" s="54"/>
      <c r="AO71" s="54"/>
      <c r="AP71" s="55"/>
      <c r="AQ71" s="53"/>
      <c r="AR71" s="54"/>
      <c r="AS71" s="54"/>
      <c r="AT71" s="54"/>
      <c r="AU71" s="54"/>
      <c r="AV71" s="55"/>
    </row>
    <row r="72" spans="7:48" ht="13.5" thickBot="1" x14ac:dyDescent="0.25">
      <c r="G72" s="75"/>
      <c r="H72" s="75"/>
      <c r="I72" s="75"/>
      <c r="J72" s="75"/>
      <c r="K72" s="75"/>
      <c r="L72" s="75"/>
      <c r="M72" s="75"/>
      <c r="N72" s="60"/>
      <c r="O72" s="61"/>
      <c r="P72" s="61"/>
      <c r="Q72" s="61"/>
      <c r="R72" s="62"/>
      <c r="S72" s="60"/>
      <c r="T72" s="61"/>
      <c r="U72" s="61"/>
      <c r="V72" s="61"/>
      <c r="W72" s="61"/>
      <c r="X72" s="62"/>
      <c r="Y72" s="60"/>
      <c r="Z72" s="61"/>
      <c r="AA72" s="61"/>
      <c r="AB72" s="61"/>
      <c r="AC72" s="61"/>
      <c r="AD72" s="62"/>
      <c r="AE72" s="60"/>
      <c r="AF72" s="61"/>
      <c r="AG72" s="61"/>
      <c r="AH72" s="61"/>
      <c r="AI72" s="61"/>
      <c r="AJ72" s="62"/>
      <c r="AK72" s="60"/>
      <c r="AL72" s="61"/>
      <c r="AM72" s="61"/>
      <c r="AN72" s="61"/>
      <c r="AO72" s="61"/>
      <c r="AP72" s="62"/>
      <c r="AQ72" s="60"/>
      <c r="AR72" s="61"/>
      <c r="AS72" s="61"/>
      <c r="AT72" s="61"/>
      <c r="AU72" s="61"/>
      <c r="AV72" s="62"/>
    </row>
    <row r="73" spans="7:48" x14ac:dyDescent="0.2">
      <c r="G73" s="75"/>
      <c r="H73" s="75"/>
      <c r="I73" s="75"/>
      <c r="J73" s="75"/>
      <c r="K73" s="75"/>
      <c r="L73" s="75"/>
      <c r="M73" s="75"/>
    </row>
    <row r="74" spans="7:48" ht="13.5" thickBot="1" x14ac:dyDescent="0.25">
      <c r="G74" s="75"/>
      <c r="H74" s="75"/>
      <c r="I74" s="75"/>
      <c r="J74" s="75"/>
      <c r="K74" s="75"/>
      <c r="L74" s="75"/>
      <c r="M74" s="75"/>
    </row>
    <row r="75" spans="7:48" ht="15.75" thickBot="1" x14ac:dyDescent="0.3">
      <c r="G75" s="75"/>
      <c r="H75" s="75"/>
      <c r="I75" s="75"/>
      <c r="J75" s="75"/>
      <c r="K75" s="75"/>
      <c r="L75" s="75"/>
      <c r="M75" s="75"/>
      <c r="AQ75" s="164" t="s">
        <v>78</v>
      </c>
      <c r="AR75" s="165"/>
      <c r="AS75" s="165"/>
      <c r="AT75" s="165"/>
      <c r="AU75" s="165"/>
      <c r="AV75" s="166"/>
    </row>
    <row r="76" spans="7:48" x14ac:dyDescent="0.2">
      <c r="G76" s="75"/>
      <c r="H76" s="75"/>
      <c r="I76" s="75"/>
      <c r="J76" s="75"/>
      <c r="K76" s="75"/>
      <c r="L76" s="75"/>
      <c r="M76" s="75"/>
      <c r="AQ76" s="50"/>
      <c r="AR76" s="51"/>
      <c r="AS76" s="51"/>
      <c r="AT76" s="51"/>
      <c r="AU76" s="51"/>
      <c r="AV76" s="52"/>
    </row>
    <row r="77" spans="7:48" ht="15.75" customHeight="1" x14ac:dyDescent="0.2">
      <c r="G77" s="75"/>
      <c r="H77" s="75"/>
      <c r="I77" s="75"/>
      <c r="J77" s="75"/>
      <c r="K77" s="75"/>
      <c r="L77" s="75"/>
      <c r="M77" s="75"/>
      <c r="AQ77" s="53"/>
      <c r="AR77" s="69" t="s">
        <v>71</v>
      </c>
      <c r="AS77" s="69" t="s">
        <v>28</v>
      </c>
      <c r="AT77" s="54"/>
      <c r="AU77" s="54"/>
      <c r="AV77" s="55"/>
    </row>
    <row r="78" spans="7:48" x14ac:dyDescent="0.2">
      <c r="G78" s="75"/>
      <c r="H78" s="75"/>
      <c r="I78" s="75"/>
      <c r="J78" s="75"/>
      <c r="K78" s="75"/>
      <c r="L78" s="75"/>
      <c r="M78" s="75"/>
      <c r="AQ78" s="53"/>
      <c r="AR78" s="37" t="s">
        <v>72</v>
      </c>
      <c r="AS78" s="64">
        <f>P25</f>
        <v>0.63469230769230778</v>
      </c>
      <c r="AT78" s="54"/>
      <c r="AU78" s="54"/>
      <c r="AV78" s="55"/>
    </row>
    <row r="79" spans="7:48" x14ac:dyDescent="0.2">
      <c r="G79" s="75"/>
      <c r="H79" s="75"/>
      <c r="I79" s="75"/>
      <c r="J79" s="75"/>
      <c r="K79" s="75"/>
      <c r="L79" s="75"/>
      <c r="M79" s="75"/>
      <c r="AQ79" s="53"/>
      <c r="AR79" s="37" t="s">
        <v>73</v>
      </c>
      <c r="AS79" s="64">
        <f>V25</f>
        <v>0.66305625000000001</v>
      </c>
      <c r="AT79" s="54"/>
      <c r="AU79" s="54"/>
      <c r="AV79" s="55"/>
    </row>
    <row r="80" spans="7:48" x14ac:dyDescent="0.2">
      <c r="G80" s="75"/>
      <c r="H80" s="75"/>
      <c r="I80" s="75"/>
      <c r="J80" s="75"/>
      <c r="K80" s="75"/>
      <c r="L80" s="75"/>
      <c r="M80" s="75"/>
      <c r="AQ80" s="53"/>
      <c r="AR80" s="37" t="s">
        <v>74</v>
      </c>
      <c r="AS80" s="64">
        <f>AB25</f>
        <v>0.58481250000000007</v>
      </c>
      <c r="AT80" s="54"/>
      <c r="AU80" s="54"/>
      <c r="AV80" s="55"/>
    </row>
    <row r="81" spans="7:48" x14ac:dyDescent="0.2">
      <c r="G81" s="75"/>
      <c r="H81" s="75"/>
      <c r="I81" s="75"/>
      <c r="J81" s="75"/>
      <c r="K81" s="75"/>
      <c r="L81" s="75"/>
      <c r="M81" s="75"/>
      <c r="AQ81" s="53"/>
      <c r="AR81" s="37" t="s">
        <v>75</v>
      </c>
      <c r="AS81" s="64">
        <f>AH25</f>
        <v>0.6124578947368422</v>
      </c>
      <c r="AT81" s="54"/>
      <c r="AU81" s="54"/>
      <c r="AV81" s="55"/>
    </row>
    <row r="82" spans="7:48" x14ac:dyDescent="0.2">
      <c r="G82" s="75"/>
      <c r="H82" s="75"/>
      <c r="I82" s="75"/>
      <c r="J82" s="75"/>
      <c r="K82" s="75"/>
      <c r="L82" s="75"/>
      <c r="M82" s="75"/>
      <c r="AQ82" s="53"/>
      <c r="AR82" s="37" t="s">
        <v>76</v>
      </c>
      <c r="AS82" s="64">
        <f>AN25</f>
        <v>0.5411588235294118</v>
      </c>
      <c r="AT82" s="54"/>
      <c r="AU82" s="54"/>
      <c r="AV82" s="55"/>
    </row>
    <row r="83" spans="7:48" x14ac:dyDescent="0.2">
      <c r="G83" s="75"/>
      <c r="H83" s="75"/>
      <c r="I83" s="75"/>
      <c r="J83" s="75"/>
      <c r="K83" s="75"/>
      <c r="L83" s="75"/>
      <c r="M83" s="75"/>
      <c r="AQ83" s="53"/>
      <c r="AR83" s="37" t="s">
        <v>77</v>
      </c>
      <c r="AS83" s="64">
        <f>AT25</f>
        <v>0.59048383153677875</v>
      </c>
      <c r="AT83" s="54"/>
      <c r="AU83" s="54"/>
      <c r="AV83" s="55"/>
    </row>
    <row r="84" spans="7:48" x14ac:dyDescent="0.2">
      <c r="G84" s="75"/>
      <c r="H84" s="75"/>
      <c r="I84" s="75"/>
      <c r="J84" s="75"/>
      <c r="K84" s="75"/>
      <c r="L84" s="75"/>
      <c r="M84" s="75"/>
      <c r="AQ84" s="53"/>
      <c r="AR84" s="54"/>
      <c r="AS84" s="54"/>
      <c r="AT84" s="54"/>
      <c r="AU84" s="54"/>
      <c r="AV84" s="55"/>
    </row>
    <row r="85" spans="7:48" x14ac:dyDescent="0.2">
      <c r="G85" s="75"/>
      <c r="H85" s="75"/>
      <c r="I85" s="75"/>
      <c r="J85" s="75"/>
      <c r="K85" s="75"/>
      <c r="L85" s="75"/>
      <c r="M85" s="75"/>
      <c r="AQ85" s="53"/>
      <c r="AR85" s="54"/>
      <c r="AS85" s="54"/>
      <c r="AT85" s="54"/>
      <c r="AU85" s="54"/>
      <c r="AV85" s="55"/>
    </row>
    <row r="86" spans="7:48" x14ac:dyDescent="0.2">
      <c r="G86" s="75"/>
      <c r="H86" s="75"/>
      <c r="I86" s="75"/>
      <c r="J86" s="75"/>
      <c r="K86" s="75"/>
      <c r="L86" s="75"/>
      <c r="M86" s="75"/>
      <c r="AQ86" s="53"/>
      <c r="AR86" s="54"/>
      <c r="AS86" s="54"/>
      <c r="AT86" s="54"/>
      <c r="AU86" s="54"/>
      <c r="AV86" s="55"/>
    </row>
    <row r="87" spans="7:48" x14ac:dyDescent="0.2">
      <c r="G87" s="75"/>
      <c r="H87" s="75"/>
      <c r="I87" s="75"/>
      <c r="J87" s="75"/>
      <c r="K87" s="75"/>
      <c r="L87" s="75"/>
      <c r="M87" s="75"/>
      <c r="AQ87" s="53"/>
      <c r="AR87" s="54"/>
      <c r="AS87" s="54"/>
      <c r="AT87" s="54"/>
      <c r="AU87" s="54"/>
      <c r="AV87" s="55"/>
    </row>
    <row r="88" spans="7:48" x14ac:dyDescent="0.2">
      <c r="G88" s="75"/>
      <c r="H88" s="75"/>
      <c r="I88" s="75"/>
      <c r="J88" s="75"/>
      <c r="K88" s="75"/>
      <c r="L88" s="75"/>
      <c r="M88" s="75"/>
      <c r="AQ88" s="53"/>
      <c r="AR88" s="54"/>
      <c r="AS88" s="54"/>
      <c r="AT88" s="54"/>
      <c r="AU88" s="54"/>
      <c r="AV88" s="55"/>
    </row>
    <row r="89" spans="7:48" x14ac:dyDescent="0.2">
      <c r="G89" s="75"/>
      <c r="H89" s="75"/>
      <c r="I89" s="75"/>
      <c r="J89" s="75"/>
      <c r="K89" s="75"/>
      <c r="L89" s="75"/>
      <c r="M89" s="75"/>
      <c r="AQ89" s="53"/>
      <c r="AR89" s="54"/>
      <c r="AS89" s="54"/>
      <c r="AT89" s="54"/>
      <c r="AU89" s="54"/>
      <c r="AV89" s="55"/>
    </row>
    <row r="90" spans="7:48" x14ac:dyDescent="0.2">
      <c r="G90" s="75"/>
      <c r="H90" s="75"/>
      <c r="I90" s="75"/>
      <c r="J90" s="75"/>
      <c r="K90" s="75"/>
      <c r="L90" s="75"/>
      <c r="M90" s="75"/>
      <c r="AQ90" s="53"/>
      <c r="AR90" s="54"/>
      <c r="AS90" s="54"/>
      <c r="AT90" s="54"/>
      <c r="AU90" s="54"/>
      <c r="AV90" s="55"/>
    </row>
    <row r="91" spans="7:48" x14ac:dyDescent="0.2">
      <c r="G91" s="75"/>
      <c r="H91" s="75"/>
      <c r="I91" s="75"/>
      <c r="J91" s="75"/>
      <c r="K91" s="75"/>
      <c r="L91" s="75"/>
      <c r="M91" s="75"/>
      <c r="AQ91" s="53"/>
      <c r="AR91" s="54"/>
      <c r="AS91" s="54"/>
      <c r="AT91" s="54"/>
      <c r="AU91" s="54"/>
      <c r="AV91" s="55"/>
    </row>
    <row r="92" spans="7:48" x14ac:dyDescent="0.2">
      <c r="G92" s="75"/>
      <c r="H92" s="75"/>
      <c r="I92" s="75"/>
      <c r="J92" s="75"/>
      <c r="K92" s="75"/>
      <c r="L92" s="75"/>
      <c r="M92" s="75"/>
      <c r="AQ92" s="53"/>
      <c r="AR92" s="54"/>
      <c r="AS92" s="54"/>
      <c r="AT92" s="54"/>
      <c r="AU92" s="54"/>
      <c r="AV92" s="55"/>
    </row>
    <row r="93" spans="7:48" x14ac:dyDescent="0.2">
      <c r="G93" s="75"/>
      <c r="H93" s="75"/>
      <c r="I93" s="75"/>
      <c r="J93" s="75"/>
      <c r="K93" s="75"/>
      <c r="L93" s="75"/>
      <c r="M93" s="75"/>
      <c r="AQ93" s="53"/>
      <c r="AR93" s="54"/>
      <c r="AS93" s="54"/>
      <c r="AT93" s="54"/>
      <c r="AU93" s="54"/>
      <c r="AV93" s="55"/>
    </row>
    <row r="94" spans="7:48" x14ac:dyDescent="0.2">
      <c r="G94" s="75"/>
      <c r="H94" s="75"/>
      <c r="I94" s="75"/>
      <c r="J94" s="75"/>
      <c r="K94" s="75"/>
      <c r="L94" s="75"/>
      <c r="M94" s="75"/>
      <c r="AQ94" s="53"/>
      <c r="AR94" s="54"/>
      <c r="AS94" s="54"/>
      <c r="AT94" s="54"/>
      <c r="AU94" s="54"/>
      <c r="AV94" s="55"/>
    </row>
    <row r="95" spans="7:48" x14ac:dyDescent="0.2">
      <c r="G95" s="75"/>
      <c r="H95" s="75"/>
      <c r="I95" s="75"/>
      <c r="J95" s="75"/>
      <c r="K95" s="75"/>
      <c r="L95" s="75"/>
      <c r="M95" s="75"/>
      <c r="AQ95" s="53"/>
      <c r="AR95" s="54"/>
      <c r="AS95" s="54"/>
      <c r="AT95" s="54"/>
      <c r="AU95" s="54"/>
      <c r="AV95" s="55"/>
    </row>
    <row r="96" spans="7:48" x14ac:dyDescent="0.2">
      <c r="G96" s="75"/>
      <c r="H96" s="75"/>
      <c r="I96" s="75"/>
      <c r="J96" s="75"/>
      <c r="K96" s="75"/>
      <c r="L96" s="75"/>
      <c r="M96" s="75"/>
      <c r="AQ96" s="53"/>
      <c r="AR96" s="54"/>
      <c r="AS96" s="54"/>
      <c r="AT96" s="54"/>
      <c r="AU96" s="54"/>
      <c r="AV96" s="55"/>
    </row>
    <row r="97" spans="3:48" x14ac:dyDescent="0.2">
      <c r="G97" s="75"/>
      <c r="H97" s="75"/>
      <c r="I97" s="75"/>
      <c r="J97" s="75"/>
      <c r="K97" s="75"/>
      <c r="L97" s="75"/>
      <c r="M97" s="75"/>
      <c r="AQ97" s="53"/>
      <c r="AR97" s="54"/>
      <c r="AS97" s="54"/>
      <c r="AT97" s="54"/>
      <c r="AU97" s="54"/>
      <c r="AV97" s="55"/>
    </row>
    <row r="98" spans="3:48" x14ac:dyDescent="0.2">
      <c r="G98" s="75"/>
      <c r="H98" s="75"/>
      <c r="I98" s="75"/>
      <c r="J98" s="75"/>
      <c r="K98" s="75"/>
      <c r="L98" s="75"/>
      <c r="M98" s="75"/>
      <c r="AQ98" s="53"/>
      <c r="AR98" s="54"/>
      <c r="AS98" s="54"/>
      <c r="AT98" s="54"/>
      <c r="AU98" s="54"/>
      <c r="AV98" s="55"/>
    </row>
    <row r="99" spans="3:48" x14ac:dyDescent="0.2">
      <c r="C99" s="38" t="s">
        <v>21</v>
      </c>
      <c r="AQ99" s="53"/>
      <c r="AR99" s="54"/>
      <c r="AS99" s="54"/>
      <c r="AT99" s="54"/>
      <c r="AU99" s="54"/>
      <c r="AV99" s="55"/>
    </row>
    <row r="100" spans="3:48" x14ac:dyDescent="0.2">
      <c r="C100" s="39" t="s">
        <v>22</v>
      </c>
      <c r="AQ100" s="53"/>
      <c r="AR100" s="54"/>
      <c r="AS100" s="54"/>
      <c r="AT100" s="54"/>
      <c r="AU100" s="54"/>
      <c r="AV100" s="55"/>
    </row>
    <row r="101" spans="3:48" x14ac:dyDescent="0.2">
      <c r="C101" s="39" t="s">
        <v>23</v>
      </c>
      <c r="AQ101" s="53"/>
      <c r="AR101" s="54"/>
      <c r="AS101" s="54"/>
      <c r="AT101" s="54"/>
      <c r="AU101" s="54"/>
      <c r="AV101" s="55"/>
    </row>
    <row r="102" spans="3:48" x14ac:dyDescent="0.2">
      <c r="C102" s="39" t="s">
        <v>24</v>
      </c>
      <c r="AQ102" s="53"/>
      <c r="AR102" s="54"/>
      <c r="AS102" s="54"/>
      <c r="AT102" s="54"/>
      <c r="AU102" s="54"/>
      <c r="AV102" s="55"/>
    </row>
    <row r="103" spans="3:48" x14ac:dyDescent="0.2">
      <c r="C103" s="39" t="s">
        <v>25</v>
      </c>
      <c r="AQ103" s="53"/>
      <c r="AR103" s="54"/>
      <c r="AS103" s="54"/>
      <c r="AT103" s="54"/>
      <c r="AU103" s="54"/>
      <c r="AV103" s="55"/>
    </row>
    <row r="104" spans="3:48" x14ac:dyDescent="0.2">
      <c r="AQ104" s="53"/>
      <c r="AR104" s="54"/>
      <c r="AS104" s="54"/>
      <c r="AT104" s="54"/>
      <c r="AU104" s="54"/>
      <c r="AV104" s="55"/>
    </row>
    <row r="105" spans="3:48" x14ac:dyDescent="0.2">
      <c r="AQ105" s="53"/>
      <c r="AR105" s="54"/>
      <c r="AS105" s="54"/>
      <c r="AT105" s="54"/>
      <c r="AU105" s="54"/>
      <c r="AV105" s="55"/>
    </row>
    <row r="106" spans="3:48" x14ac:dyDescent="0.2">
      <c r="AQ106" s="53"/>
      <c r="AR106" s="54"/>
      <c r="AS106" s="54"/>
      <c r="AT106" s="54"/>
      <c r="AU106" s="54"/>
      <c r="AV106" s="55"/>
    </row>
    <row r="107" spans="3:48" x14ac:dyDescent="0.2">
      <c r="AQ107" s="53"/>
      <c r="AR107" s="54"/>
      <c r="AS107" s="54"/>
      <c r="AT107" s="54"/>
      <c r="AU107" s="54"/>
      <c r="AV107" s="55"/>
    </row>
    <row r="108" spans="3:48" x14ac:dyDescent="0.2">
      <c r="AQ108" s="53"/>
      <c r="AR108" s="54"/>
      <c r="AS108" s="54"/>
      <c r="AT108" s="54"/>
      <c r="AU108" s="54"/>
      <c r="AV108" s="55"/>
    </row>
    <row r="109" spans="3:48" x14ac:dyDescent="0.2">
      <c r="AQ109" s="53"/>
      <c r="AR109" s="54"/>
      <c r="AS109" s="54"/>
      <c r="AT109" s="54"/>
      <c r="AU109" s="54"/>
      <c r="AV109" s="55"/>
    </row>
    <row r="110" spans="3:48" x14ac:dyDescent="0.2">
      <c r="AQ110" s="53"/>
      <c r="AR110" s="54"/>
      <c r="AS110" s="54"/>
      <c r="AT110" s="54"/>
      <c r="AU110" s="54"/>
      <c r="AV110" s="55"/>
    </row>
    <row r="111" spans="3:48" x14ac:dyDescent="0.2">
      <c r="AQ111" s="53"/>
      <c r="AR111" s="54"/>
      <c r="AS111" s="54"/>
      <c r="AT111" s="54"/>
      <c r="AU111" s="54"/>
      <c r="AV111" s="55"/>
    </row>
    <row r="112" spans="3:48" ht="13.5" thickBot="1" x14ac:dyDescent="0.25">
      <c r="AQ112" s="60"/>
      <c r="AR112" s="61"/>
      <c r="AS112" s="61"/>
      <c r="AT112" s="61"/>
      <c r="AU112" s="61"/>
      <c r="AV112" s="62"/>
    </row>
    <row r="113" ht="6.75" customHeight="1" x14ac:dyDescent="0.2"/>
    <row r="114" ht="6.75" customHeight="1" x14ac:dyDescent="0.2"/>
  </sheetData>
  <sheetProtection formatCells="0" formatColumns="0" formatRows="0"/>
  <mergeCells count="106">
    <mergeCell ref="AY3:AY5"/>
    <mergeCell ref="C13:C14"/>
    <mergeCell ref="AN4:AP4"/>
    <mergeCell ref="AL46:AM46"/>
    <mergeCell ref="AR43:AS43"/>
    <mergeCell ref="AL47:AM47"/>
    <mergeCell ref="Z44:AA44"/>
    <mergeCell ref="Z45:AA45"/>
    <mergeCell ref="Z46:AA46"/>
    <mergeCell ref="Z47:AA47"/>
    <mergeCell ref="AF43:AG43"/>
    <mergeCell ref="AF44:AG44"/>
    <mergeCell ref="AF45:AG45"/>
    <mergeCell ref="F3:F5"/>
    <mergeCell ref="D3:D5"/>
    <mergeCell ref="C3:C5"/>
    <mergeCell ref="P4:R4"/>
    <mergeCell ref="O4:O5"/>
    <mergeCell ref="N4:N5"/>
    <mergeCell ref="G3:G5"/>
    <mergeCell ref="AK4:AK5"/>
    <mergeCell ref="AQ4:AV4"/>
    <mergeCell ref="AK3:AP3"/>
    <mergeCell ref="AQ3:AV3"/>
    <mergeCell ref="AG4:AG5"/>
    <mergeCell ref="AH4:AJ4"/>
    <mergeCell ref="AL4:AL5"/>
    <mergeCell ref="AM4:AM5"/>
    <mergeCell ref="N46:O46"/>
    <mergeCell ref="T44:U44"/>
    <mergeCell ref="Z43:AA43"/>
    <mergeCell ref="BA3:BA5"/>
    <mergeCell ref="S4:S5"/>
    <mergeCell ref="S3:X3"/>
    <mergeCell ref="Y4:Y5"/>
    <mergeCell ref="Y3:AD3"/>
    <mergeCell ref="AE4:AE5"/>
    <mergeCell ref="AE3:AJ3"/>
    <mergeCell ref="T4:T5"/>
    <mergeCell ref="U4:U5"/>
    <mergeCell ref="V4:X4"/>
    <mergeCell ref="Z4:Z5"/>
    <mergeCell ref="AA4:AA5"/>
    <mergeCell ref="AB4:AD4"/>
    <mergeCell ref="AW3:AW5"/>
    <mergeCell ref="AX3:AX5"/>
    <mergeCell ref="AF4:AF5"/>
    <mergeCell ref="AZ3:AZ5"/>
    <mergeCell ref="AW6:AW9"/>
    <mergeCell ref="C2:F2"/>
    <mergeCell ref="AQ75:AV75"/>
    <mergeCell ref="M4:M5"/>
    <mergeCell ref="M3:R3"/>
    <mergeCell ref="H3:L3"/>
    <mergeCell ref="H4:L4"/>
    <mergeCell ref="AR44:AS44"/>
    <mergeCell ref="AR45:AS45"/>
    <mergeCell ref="AR46:AS46"/>
    <mergeCell ref="AR47:AS47"/>
    <mergeCell ref="S28:X28"/>
    <mergeCell ref="Y28:AD28"/>
    <mergeCell ref="AE28:AJ28"/>
    <mergeCell ref="AK28:AP28"/>
    <mergeCell ref="AQ28:AV28"/>
    <mergeCell ref="N47:O47"/>
    <mergeCell ref="T43:U43"/>
    <mergeCell ref="AL43:AM43"/>
    <mergeCell ref="AL44:AM44"/>
    <mergeCell ref="AL45:AM45"/>
    <mergeCell ref="T45:U45"/>
    <mergeCell ref="N43:O43"/>
    <mergeCell ref="N44:O44"/>
    <mergeCell ref="B15:B16"/>
    <mergeCell ref="C15:C16"/>
    <mergeCell ref="N45:O45"/>
    <mergeCell ref="S51:X51"/>
    <mergeCell ref="Y51:AD51"/>
    <mergeCell ref="AE51:AJ51"/>
    <mergeCell ref="T46:U46"/>
    <mergeCell ref="T47:U47"/>
    <mergeCell ref="AF46:AG46"/>
    <mergeCell ref="AF47:AG47"/>
    <mergeCell ref="AW15:AW18"/>
    <mergeCell ref="AW21:AW23"/>
    <mergeCell ref="AK51:AP51"/>
    <mergeCell ref="AQ51:AV51"/>
    <mergeCell ref="E3:E5"/>
    <mergeCell ref="C6:C7"/>
    <mergeCell ref="B6:B7"/>
    <mergeCell ref="A6:A7"/>
    <mergeCell ref="C8:C12"/>
    <mergeCell ref="B8:B12"/>
    <mergeCell ref="A8:A12"/>
    <mergeCell ref="A3:A5"/>
    <mergeCell ref="B3:B5"/>
    <mergeCell ref="A19:A20"/>
    <mergeCell ref="A21:A22"/>
    <mergeCell ref="B17:B18"/>
    <mergeCell ref="C17:C18"/>
    <mergeCell ref="C19:C20"/>
    <mergeCell ref="C21:C22"/>
    <mergeCell ref="B19:B20"/>
    <mergeCell ref="B21:B22"/>
    <mergeCell ref="A13:A14"/>
    <mergeCell ref="B13:B14"/>
    <mergeCell ref="A15:A16"/>
  </mergeCells>
  <conditionalFormatting sqref="P25 AT25 AH25 AB25 V25">
    <cfRule type="containsBlanks" dxfId="111" priority="295" stopIfTrue="1">
      <formula>LEN(TRIM(P25))=0</formula>
    </cfRule>
    <cfRule type="cellIs" dxfId="110" priority="296" stopIfTrue="1" operator="lessThan">
      <formula>0.5</formula>
    </cfRule>
    <cfRule type="cellIs" dxfId="109" priority="297" stopIfTrue="1" operator="between">
      <formula>0.5</formula>
      <formula>0.799999999999999</formula>
    </cfRule>
    <cfRule type="cellIs" dxfId="108" priority="298" stopIfTrue="1" operator="greaterThanOrEqual">
      <formula>0.8</formula>
    </cfRule>
  </conditionalFormatting>
  <conditionalFormatting sqref="AU25 AI25 AC25 W25 Q25">
    <cfRule type="cellIs" dxfId="107" priority="270" stopIfTrue="1" operator="lessThan">
      <formula>0</formula>
    </cfRule>
    <cfRule type="containsBlanks" dxfId="106" priority="271" stopIfTrue="1">
      <formula>LEN(TRIM(Q25))=0</formula>
    </cfRule>
    <cfRule type="cellIs" dxfId="105" priority="272" stopIfTrue="1" operator="lessThanOrEqual">
      <formula>0.2</formula>
    </cfRule>
    <cfRule type="cellIs" dxfId="104" priority="273" stopIfTrue="1" operator="between">
      <formula>0.29</formula>
      <formula>0.8</formula>
    </cfRule>
    <cfRule type="cellIs" dxfId="103" priority="274" stopIfTrue="1" operator="greaterThanOrEqual">
      <formula>0.8</formula>
    </cfRule>
  </conditionalFormatting>
  <conditionalFormatting sqref="P6:P24 V6:V24 AB6:AB24 AH6:AH24">
    <cfRule type="containsBlanks" dxfId="84" priority="51" stopIfTrue="1">
      <formula>LEN(TRIM(P6))=0</formula>
    </cfRule>
    <cfRule type="cellIs" dxfId="83" priority="52" stopIfTrue="1" operator="lessThan">
      <formula>0.5</formula>
    </cfRule>
    <cfRule type="cellIs" dxfId="82" priority="53" stopIfTrue="1" operator="between">
      <formula>0.5</formula>
      <formula>0.799999999999999</formula>
    </cfRule>
    <cfRule type="cellIs" dxfId="81" priority="54" stopIfTrue="1" operator="greaterThanOrEqual">
      <formula>0.8</formula>
    </cfRule>
  </conditionalFormatting>
  <conditionalFormatting sqref="Q6:Q24 W6:W24 AC6:AC24 AI6:AI24">
    <cfRule type="cellIs" dxfId="80" priority="46" stopIfTrue="1" operator="lessThan">
      <formula>0</formula>
    </cfRule>
    <cfRule type="containsBlanks" dxfId="79" priority="47" stopIfTrue="1">
      <formula>LEN(TRIM(Q6))=0</formula>
    </cfRule>
    <cfRule type="cellIs" dxfId="78" priority="48" stopIfTrue="1" operator="lessThanOrEqual">
      <formula>0.2</formula>
    </cfRule>
    <cfRule type="cellIs" dxfId="77" priority="49" stopIfTrue="1" operator="between">
      <formula>0.29</formula>
      <formula>0.8</formula>
    </cfRule>
    <cfRule type="cellIs" dxfId="76" priority="50" stopIfTrue="1" operator="greaterThanOrEqual">
      <formula>0.8</formula>
    </cfRule>
  </conditionalFormatting>
  <conditionalFormatting sqref="AU6:AU24">
    <cfRule type="cellIs" dxfId="57" priority="37" stopIfTrue="1" operator="lessThan">
      <formula>0</formula>
    </cfRule>
    <cfRule type="containsBlanks" dxfId="56" priority="38" stopIfTrue="1">
      <formula>LEN(TRIM(AU6))=0</formula>
    </cfRule>
    <cfRule type="cellIs" dxfId="55" priority="39" stopIfTrue="1" operator="lessThanOrEqual">
      <formula>0.2</formula>
    </cfRule>
    <cfRule type="cellIs" dxfId="54" priority="40" stopIfTrue="1" operator="between">
      <formula>0.29</formula>
      <formula>0.8</formula>
    </cfRule>
    <cfRule type="cellIs" dxfId="53" priority="41" stopIfTrue="1" operator="greaterThanOrEqual">
      <formula>0.8</formula>
    </cfRule>
  </conditionalFormatting>
  <conditionalFormatting sqref="AT6:AT24">
    <cfRule type="containsBlanks" dxfId="52" priority="42" stopIfTrue="1">
      <formula>LEN(TRIM(AT6))=0</formula>
    </cfRule>
    <cfRule type="cellIs" dxfId="51" priority="43" stopIfTrue="1" operator="lessThan">
      <formula>0.5</formula>
    </cfRule>
    <cfRule type="cellIs" dxfId="50" priority="44" stopIfTrue="1" operator="between">
      <formula>0.5</formula>
      <formula>0.799999999999999</formula>
    </cfRule>
    <cfRule type="cellIs" dxfId="49" priority="45" stopIfTrue="1" operator="greaterThanOrEqual">
      <formula>0.8</formula>
    </cfRule>
  </conditionalFormatting>
  <conditionalFormatting sqref="AN6:AN24">
    <cfRule type="containsBlanks" dxfId="21" priority="15" stopIfTrue="1">
      <formula>LEN(TRIM(AN6))=0</formula>
    </cfRule>
    <cfRule type="cellIs" dxfId="20" priority="16" stopIfTrue="1" operator="lessThan">
      <formula>0.5</formula>
    </cfRule>
    <cfRule type="cellIs" dxfId="19" priority="17" stopIfTrue="1" operator="between">
      <formula>0.5</formula>
      <formula>0.799999999999999</formula>
    </cfRule>
    <cfRule type="cellIs" dxfId="18" priority="18" stopIfTrue="1" operator="greaterThanOrEqual">
      <formula>0.8</formula>
    </cfRule>
  </conditionalFormatting>
  <conditionalFormatting sqref="AO6:AO24">
    <cfRule type="cellIs" dxfId="17" priority="10" stopIfTrue="1" operator="lessThan">
      <formula>0</formula>
    </cfRule>
    <cfRule type="containsBlanks" dxfId="16" priority="11" stopIfTrue="1">
      <formula>LEN(TRIM(AO6))=0</formula>
    </cfRule>
    <cfRule type="cellIs" dxfId="15" priority="12" stopIfTrue="1" operator="lessThanOrEqual">
      <formula>0.2</formula>
    </cfRule>
    <cfRule type="cellIs" dxfId="14" priority="13" stopIfTrue="1" operator="between">
      <formula>0.29</formula>
      <formula>0.8</formula>
    </cfRule>
    <cfRule type="cellIs" dxfId="13" priority="14" stopIfTrue="1" operator="greaterThanOrEqual">
      <formula>0.8</formula>
    </cfRule>
  </conditionalFormatting>
  <conditionalFormatting sqref="AN25">
    <cfRule type="containsBlanks" dxfId="12" priority="6" stopIfTrue="1">
      <formula>LEN(TRIM(AN25))=0</formula>
    </cfRule>
    <cfRule type="cellIs" dxfId="11" priority="7" stopIfTrue="1" operator="lessThan">
      <formula>0.5</formula>
    </cfRule>
    <cfRule type="cellIs" dxfId="10" priority="8" stopIfTrue="1" operator="between">
      <formula>0.5</formula>
      <formula>0.799999999999999</formula>
    </cfRule>
    <cfRule type="cellIs" dxfId="9" priority="9" stopIfTrue="1" operator="greaterThanOrEqual">
      <formula>0.8</formula>
    </cfRule>
  </conditionalFormatting>
  <conditionalFormatting sqref="AO25">
    <cfRule type="cellIs" dxfId="8" priority="1" stopIfTrue="1" operator="lessThan">
      <formula>0</formula>
    </cfRule>
    <cfRule type="containsBlanks" dxfId="7" priority="2" stopIfTrue="1">
      <formula>LEN(TRIM(AO25))=0</formula>
    </cfRule>
    <cfRule type="cellIs" dxfId="6" priority="3" stopIfTrue="1" operator="lessThanOrEqual">
      <formula>0.2</formula>
    </cfRule>
    <cfRule type="cellIs" dxfId="5" priority="4" stopIfTrue="1" operator="between">
      <formula>0.29</formula>
      <formula>0.8</formula>
    </cfRule>
    <cfRule type="cellIs" dxfId="4" priority="5" stopIfTrue="1" operator="greaterThanOrEqual">
      <formula>0.8</formula>
    </cfRule>
  </conditionalFormatting>
  <dataValidations count="1">
    <dataValidation type="list" allowBlank="1" showInputMessage="1" showErrorMessage="1" sqref="F6:F24">
      <formula1>$C$100:$C$103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zoomScale="125" zoomScaleNormal="125" zoomScalePageLayoutView="125" workbookViewId="0">
      <selection activeCell="H5" sqref="H5"/>
    </sheetView>
  </sheetViews>
  <sheetFormatPr defaultColWidth="11.42578125" defaultRowHeight="15" x14ac:dyDescent="0.25"/>
  <cols>
    <col min="1" max="1" width="19" style="1" customWidth="1"/>
    <col min="2" max="8" width="10.85546875" style="1"/>
    <col min="9" max="9" width="7.85546875" style="1" customWidth="1"/>
    <col min="10" max="10" width="6.85546875" style="1" customWidth="1"/>
    <col min="11" max="11" width="7" style="1" customWidth="1"/>
    <col min="12" max="12" width="13.140625" style="1" customWidth="1"/>
    <col min="13" max="13" width="13" style="1" customWidth="1"/>
    <col min="14" max="14" width="7.7109375" style="1" customWidth="1"/>
    <col min="15" max="18" width="10.85546875" style="1"/>
    <col min="19" max="19" width="10.7109375" style="1" customWidth="1"/>
    <col min="20" max="20" width="11.42578125" hidden="1" customWidth="1"/>
  </cols>
  <sheetData>
    <row r="1" spans="1:19" ht="45.75" customHeight="1" thickBot="1" x14ac:dyDescent="0.4">
      <c r="A1" s="210" t="s">
        <v>20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19" ht="14.1" customHeight="1" thickBot="1" x14ac:dyDescent="0.3">
      <c r="A2" s="2" t="s">
        <v>0</v>
      </c>
      <c r="B2" s="5" t="s">
        <v>1</v>
      </c>
      <c r="C2" s="214" t="s">
        <v>12</v>
      </c>
      <c r="D2" s="215"/>
      <c r="E2" s="215"/>
      <c r="F2" s="215"/>
      <c r="G2" s="215"/>
      <c r="H2" s="216"/>
      <c r="I2" s="214" t="s">
        <v>11</v>
      </c>
      <c r="J2" s="215"/>
      <c r="K2" s="215"/>
      <c r="L2" s="215"/>
      <c r="M2" s="216"/>
      <c r="N2" s="207" t="s">
        <v>13</v>
      </c>
      <c r="O2" s="6" t="s">
        <v>2</v>
      </c>
      <c r="P2" s="207" t="s">
        <v>10</v>
      </c>
      <c r="Q2" s="207" t="s">
        <v>18</v>
      </c>
      <c r="R2" s="207" t="s">
        <v>19</v>
      </c>
      <c r="S2" s="6" t="s">
        <v>3</v>
      </c>
    </row>
    <row r="3" spans="1:19" x14ac:dyDescent="0.25">
      <c r="A3" s="3"/>
      <c r="B3" s="8"/>
      <c r="C3" s="6" t="s">
        <v>4</v>
      </c>
      <c r="D3" s="5" t="s">
        <v>7</v>
      </c>
      <c r="E3" s="6" t="s">
        <v>16</v>
      </c>
      <c r="F3" s="7" t="s">
        <v>5</v>
      </c>
      <c r="G3" s="5" t="s">
        <v>6</v>
      </c>
      <c r="H3" s="5" t="s">
        <v>6</v>
      </c>
      <c r="I3" s="5" t="s">
        <v>8</v>
      </c>
      <c r="J3" s="5" t="s">
        <v>8</v>
      </c>
      <c r="K3" s="5" t="s">
        <v>9</v>
      </c>
      <c r="L3" s="5" t="s">
        <v>9</v>
      </c>
      <c r="M3" s="5"/>
      <c r="N3" s="208"/>
      <c r="O3" s="9"/>
      <c r="P3" s="208"/>
      <c r="Q3" s="208"/>
      <c r="R3" s="208"/>
      <c r="S3" s="9"/>
    </row>
    <row r="4" spans="1:19" ht="15.75" thickBot="1" x14ac:dyDescent="0.3">
      <c r="A4" s="4"/>
      <c r="B4" s="11"/>
      <c r="C4" s="12"/>
      <c r="D4" s="30" t="s">
        <v>14</v>
      </c>
      <c r="E4" s="9" t="s">
        <v>15</v>
      </c>
      <c r="F4" s="10" t="s">
        <v>14</v>
      </c>
      <c r="G4" s="8" t="s">
        <v>17</v>
      </c>
      <c r="H4" s="8" t="s">
        <v>15</v>
      </c>
      <c r="I4" s="11" t="s">
        <v>14</v>
      </c>
      <c r="J4" s="11" t="s">
        <v>15</v>
      </c>
      <c r="K4" s="11" t="s">
        <v>14</v>
      </c>
      <c r="L4" s="11" t="s">
        <v>15</v>
      </c>
      <c r="M4" s="11"/>
      <c r="N4" s="209"/>
      <c r="O4" s="12"/>
      <c r="P4" s="209"/>
      <c r="Q4" s="209"/>
      <c r="R4" s="209"/>
      <c r="S4" s="12"/>
    </row>
    <row r="5" spans="1:19" ht="327.95" customHeight="1" x14ac:dyDescent="0.25">
      <c r="A5" s="21"/>
      <c r="B5" s="29"/>
      <c r="C5" s="24"/>
      <c r="D5" s="25"/>
      <c r="E5" s="25"/>
      <c r="F5" s="25"/>
      <c r="G5" s="25"/>
      <c r="H5" s="27"/>
      <c r="I5" s="212"/>
      <c r="J5" s="213"/>
      <c r="K5" s="213"/>
      <c r="L5" s="19"/>
      <c r="M5" s="26"/>
      <c r="N5" s="13"/>
      <c r="O5" s="20"/>
      <c r="P5" s="22"/>
      <c r="Q5" s="22"/>
      <c r="R5" s="20"/>
      <c r="S5" s="23"/>
    </row>
    <row r="6" spans="1:19" x14ac:dyDescent="0.25">
      <c r="A6" s="14"/>
      <c r="B6" s="15"/>
      <c r="C6" s="28"/>
      <c r="D6" s="28"/>
      <c r="E6" s="28"/>
      <c r="F6" s="28"/>
      <c r="G6" s="28"/>
      <c r="H6" s="14"/>
      <c r="I6" s="14"/>
      <c r="J6" s="14"/>
      <c r="K6" s="14"/>
      <c r="L6" s="14"/>
      <c r="M6" s="14"/>
      <c r="N6" s="16"/>
      <c r="O6" s="14"/>
      <c r="P6" s="14"/>
      <c r="Q6" s="14"/>
      <c r="R6" s="14"/>
      <c r="S6" s="14"/>
    </row>
    <row r="7" spans="1:19" x14ac:dyDescent="0.25">
      <c r="A7" s="14"/>
      <c r="B7" s="15"/>
      <c r="C7" s="28"/>
      <c r="D7" s="28"/>
      <c r="E7" s="28"/>
      <c r="F7" s="28"/>
      <c r="G7" s="28"/>
      <c r="H7" s="14"/>
      <c r="I7" s="14"/>
      <c r="J7" s="14"/>
      <c r="K7" s="14"/>
      <c r="L7" s="14"/>
      <c r="M7" s="14"/>
      <c r="N7" s="17"/>
      <c r="O7" s="14"/>
      <c r="P7" s="14"/>
      <c r="Q7" s="14"/>
      <c r="R7" s="14"/>
      <c r="S7" s="14"/>
    </row>
    <row r="8" spans="1:19" x14ac:dyDescent="0.25">
      <c r="A8" s="18"/>
      <c r="B8" s="15"/>
      <c r="C8" s="28"/>
      <c r="D8" s="28"/>
      <c r="E8" s="28"/>
      <c r="F8" s="28"/>
      <c r="G8" s="28"/>
      <c r="H8" s="18"/>
      <c r="I8" s="18"/>
      <c r="J8" s="18"/>
      <c r="K8" s="18"/>
      <c r="L8" s="18"/>
      <c r="M8" s="18"/>
      <c r="N8" s="17"/>
      <c r="O8" s="18"/>
      <c r="P8" s="18"/>
      <c r="Q8" s="18"/>
      <c r="R8" s="18"/>
      <c r="S8" s="18"/>
    </row>
  </sheetData>
  <mergeCells count="8">
    <mergeCell ref="R2:R4"/>
    <mergeCell ref="A1:S1"/>
    <mergeCell ref="I5:K5"/>
    <mergeCell ref="I2:M2"/>
    <mergeCell ref="C2:H2"/>
    <mergeCell ref="N2:N4"/>
    <mergeCell ref="Q2:Q4"/>
    <mergeCell ref="P2:P4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REVIEW MATRIX</vt:lpstr>
      <vt:lpstr>SP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fmouton</dc:creator>
  <cp:lastModifiedBy>Mr. H Mwenyo</cp:lastModifiedBy>
  <cp:revision/>
  <cp:lastPrinted>2016-01-21T13:49:48Z</cp:lastPrinted>
  <dcterms:created xsi:type="dcterms:W3CDTF">2013-03-14T08:00:32Z</dcterms:created>
  <dcterms:modified xsi:type="dcterms:W3CDTF">2022-02-10T19:12:55Z</dcterms:modified>
</cp:coreProperties>
</file>